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15" windowWidth="13830" windowHeight="11640" tabRatio="836"/>
  </bookViews>
  <sheets>
    <sheet name="MAKARNLIK BUĞDAY STOK LİSTESİ" sheetId="8" r:id="rId1"/>
    <sheet name="YERLİ EKM.STOK LİSTESİ" sheetId="6" r:id="rId2"/>
    <sheet name="İTHAL EKM.STOK LİSTESİ" sheetId="3" r:id="rId3"/>
    <sheet name="ARPA STOK LİSTESİ" sheetId="4" r:id="rId4"/>
    <sheet name="MISIR STOK LİSTESİ" sheetId="7" r:id="rId5"/>
    <sheet name="ÇELTİK STOK LİSTESİ" sheetId="9" r:id="rId6"/>
  </sheets>
  <definedNames>
    <definedName name="_xlnm._FilterDatabase" localSheetId="3" hidden="1">'ARPA STOK LİSTESİ'!$A$3:$D$30</definedName>
    <definedName name="_xlnm._FilterDatabase" localSheetId="2" hidden="1">'İTHAL EKM.STOK LİSTESİ'!$A$2:$H$30</definedName>
    <definedName name="_xlnm._FilterDatabase" localSheetId="1" hidden="1">'YERLİ EKM.STOK LİSTESİ'!#REF!</definedName>
    <definedName name="_xlnm.Print_Area" localSheetId="3">'ARPA STOK LİSTESİ'!$A$1:$D$33</definedName>
    <definedName name="_xlnm.Print_Area" localSheetId="5">'ÇELTİK STOK LİSTESİ'!$A$1:$E$23</definedName>
    <definedName name="_xlnm.Print_Area" localSheetId="2">'İTHAL EKM.STOK LİSTESİ'!$A$1:$H$32</definedName>
    <definedName name="_xlnm.Print_Area" localSheetId="4">'MISIR STOK LİSTESİ'!$A$1:$D$16</definedName>
  </definedNames>
  <calcPr calcId="114210"/>
</workbook>
</file>

<file path=xl/calcChain.xml><?xml version="1.0" encoding="utf-8"?>
<calcChain xmlns="http://schemas.openxmlformats.org/spreadsheetml/2006/main">
  <c r="C15" i="7"/>
  <c r="B15"/>
  <c r="V29" i="6"/>
  <c r="V28"/>
  <c r="V26"/>
  <c r="V25"/>
  <c r="V24"/>
  <c r="V23"/>
  <c r="V22"/>
  <c r="V21"/>
  <c r="V20"/>
  <c r="V19"/>
  <c r="V18"/>
  <c r="V17"/>
  <c r="V16"/>
  <c r="V14"/>
  <c r="V13"/>
  <c r="V12"/>
  <c r="V11"/>
  <c r="V10"/>
  <c r="V9"/>
  <c r="V8"/>
  <c r="V7"/>
  <c r="V6"/>
  <c r="V15"/>
  <c r="V27"/>
  <c r="V5"/>
  <c r="L31"/>
  <c r="V30"/>
  <c r="D22" i="9"/>
  <c r="C22"/>
  <c r="B22"/>
  <c r="E21"/>
  <c r="E20"/>
  <c r="E19"/>
  <c r="E18"/>
  <c r="E17"/>
  <c r="E16"/>
  <c r="E15"/>
  <c r="E14"/>
  <c r="E13"/>
  <c r="E12"/>
  <c r="E11"/>
  <c r="E10"/>
  <c r="E9"/>
  <c r="E8"/>
  <c r="E7"/>
  <c r="E6"/>
  <c r="E22"/>
  <c r="C21" i="8"/>
  <c r="D21"/>
  <c r="E21"/>
  <c r="F21"/>
  <c r="G21"/>
  <c r="H21"/>
  <c r="I21"/>
  <c r="J21"/>
  <c r="B21"/>
  <c r="K5"/>
  <c r="K13"/>
  <c r="K16"/>
  <c r="K10"/>
  <c r="K19"/>
  <c r="D7" i="7"/>
  <c r="D8"/>
  <c r="D9"/>
  <c r="D10"/>
  <c r="D11"/>
  <c r="D12"/>
  <c r="D13"/>
  <c r="D14"/>
  <c r="F22" i="8"/>
  <c r="E22"/>
  <c r="K15"/>
  <c r="K18"/>
  <c r="K20"/>
  <c r="K11"/>
  <c r="K12"/>
  <c r="K8"/>
  <c r="K17"/>
  <c r="K14"/>
  <c r="K7"/>
  <c r="K6"/>
  <c r="K9"/>
  <c r="K21"/>
  <c r="B22"/>
  <c r="K22"/>
  <c r="B16" i="7"/>
  <c r="D15"/>
  <c r="D28" i="4"/>
  <c r="D2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B30"/>
  <c r="C30"/>
  <c r="H29" i="3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B31" i="4"/>
  <c r="C30" i="3"/>
  <c r="D30"/>
  <c r="E30"/>
  <c r="F30"/>
  <c r="G30"/>
  <c r="B30"/>
  <c r="B31"/>
  <c r="H5"/>
  <c r="H30"/>
  <c r="H31"/>
  <c r="C30" i="6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U31"/>
  <c r="B30"/>
  <c r="B31"/>
  <c r="V31"/>
  <c r="D30" i="4"/>
  <c r="D31"/>
</calcChain>
</file>

<file path=xl/sharedStrings.xml><?xml version="1.0" encoding="utf-8"?>
<sst xmlns="http://schemas.openxmlformats.org/spreadsheetml/2006/main" count="174" uniqueCount="95">
  <si>
    <t>1263</t>
  </si>
  <si>
    <t>1273</t>
  </si>
  <si>
    <t>1671</t>
  </si>
  <si>
    <t xml:space="preserve">EDİRNE ŞUBE </t>
  </si>
  <si>
    <t>KIRKLARELİ ŞUBE</t>
  </si>
  <si>
    <t>TEKİRDAĞ ŞUBE</t>
  </si>
  <si>
    <t>BANDIRMA ŞUBE</t>
  </si>
  <si>
    <t>İZMİR ŞUBE</t>
  </si>
  <si>
    <t>AFYON ŞUBE</t>
  </si>
  <si>
    <t>KIRIKKALE ŞUBE</t>
  </si>
  <si>
    <t>POLATLI ŞUBE</t>
  </si>
  <si>
    <t>AKSARAY ŞUBE</t>
  </si>
  <si>
    <t>AKŞEHİR ŞUBE</t>
  </si>
  <si>
    <t>KONYA ŞUBE</t>
  </si>
  <si>
    <t>ADANA ŞUBE</t>
  </si>
  <si>
    <t>İSKENDERUN ŞUBE</t>
  </si>
  <si>
    <t>GAZİANTEP ŞUBE</t>
  </si>
  <si>
    <t>SAMSUN ŞUBE</t>
  </si>
  <si>
    <t>ERZURUM ŞUBE</t>
  </si>
  <si>
    <t>DİYARBAKIR ŞUBE</t>
  </si>
  <si>
    <t>ŞANLIURFA ŞUBE</t>
  </si>
  <si>
    <t>KAYSERİ ŞUBE</t>
  </si>
  <si>
    <t>KIRŞEHİR ŞUBE</t>
  </si>
  <si>
    <t>YERKÖY ŞUBE</t>
  </si>
  <si>
    <t>SİVAS ŞUBE</t>
  </si>
  <si>
    <t>TOPLAM</t>
  </si>
  <si>
    <t>ŞUBESİ</t>
  </si>
  <si>
    <t>ŞUBE 
TOPLAMI</t>
  </si>
  <si>
    <t>ESKİŞEHİR ŞUBE</t>
  </si>
  <si>
    <t xml:space="preserve">EKMEKLİK BUĞDAY </t>
  </si>
  <si>
    <t>ÇORUM ŞUBE</t>
  </si>
  <si>
    <t>DERİNCE ŞUBE</t>
  </si>
  <si>
    <t>MERSİN ŞUBE</t>
  </si>
  <si>
    <t>MUŞ ŞUBE</t>
  </si>
  <si>
    <t>TRABZON ŞUBE</t>
  </si>
  <si>
    <t xml:space="preserve">İTHAL EKMEKLİK BUĞDAY </t>
  </si>
  <si>
    <t>YERLİ ARPA</t>
  </si>
  <si>
    <t>İTHAL ARPA</t>
  </si>
  <si>
    <t>GENEL TOPLAM</t>
  </si>
  <si>
    <t>SATIŞA AÇILAN YERLİ VE İTHAL ARPA STOK MİKTAR (TON)</t>
  </si>
  <si>
    <t>SATIŞA AÇILAN İTHAL EKMEKLİK BUĞDAY STOK MİKTAR (TON)</t>
  </si>
  <si>
    <t>SATIŞA AÇILAN EKMEKLİK BUĞDAY STOK MİKTAR (TON)</t>
  </si>
  <si>
    <t>SATIŞA AÇILAN YERLİ VE İTHAL MISIR STOK MİKTAR (TON)</t>
  </si>
  <si>
    <t>İTHAL MISIR</t>
  </si>
  <si>
    <t>YERLİ MISIR</t>
  </si>
  <si>
    <t>İZMİR</t>
  </si>
  <si>
    <t xml:space="preserve"> SATIŞA AÇILAN MAKARNALIK BUĞDAY KOD VE MİKTARI (TON)</t>
  </si>
  <si>
    <t xml:space="preserve">ESKİŞEHİR </t>
  </si>
  <si>
    <t xml:space="preserve">AKSARAY </t>
  </si>
  <si>
    <t xml:space="preserve">AKŞEHİR </t>
  </si>
  <si>
    <t xml:space="preserve">KONYA </t>
  </si>
  <si>
    <t xml:space="preserve">SAMSUN </t>
  </si>
  <si>
    <t xml:space="preserve">DİYARBAKIR </t>
  </si>
  <si>
    <t xml:space="preserve">KAYSERİ </t>
  </si>
  <si>
    <t xml:space="preserve">YERKÖY </t>
  </si>
  <si>
    <t xml:space="preserve">SİVAS </t>
  </si>
  <si>
    <t>KIRIKKALE</t>
  </si>
  <si>
    <t>POLATLI</t>
  </si>
  <si>
    <t>GAZİANTEP</t>
  </si>
  <si>
    <t xml:space="preserve">ŞANLIURFA </t>
  </si>
  <si>
    <t>YERLİ MAKARNALIK</t>
  </si>
  <si>
    <t>DVMB</t>
  </si>
  <si>
    <t>*Satışlar devam etmekte olup yukarıdaki kodlu ithal buğdayların tamamı satışa açılmıştır.</t>
  </si>
  <si>
    <t>EK:2</t>
  </si>
  <si>
    <t>İTHAL MAKARNALIK</t>
  </si>
  <si>
    <t>BANDIRMA</t>
  </si>
  <si>
    <t>DERİNCE</t>
  </si>
  <si>
    <t>DİYARBAKIR</t>
  </si>
  <si>
    <t>İSKENDERUN</t>
  </si>
  <si>
    <t>KONYA</t>
  </si>
  <si>
    <t>ŞANLIURFA</t>
  </si>
  <si>
    <t>MERSİN</t>
  </si>
  <si>
    <t xml:space="preserve">SATIŞA AÇILAN İTHAL ÇELTİK STOK MİKTARI (TON) </t>
  </si>
  <si>
    <t>ÜRÜN KODU</t>
  </si>
  <si>
    <t>3534 RONALDO</t>
  </si>
  <si>
    <t>3535 CAROLİNA</t>
  </si>
  <si>
    <t>3583 RAPAN</t>
  </si>
  <si>
    <t>TEKİRDAĞ</t>
  </si>
  <si>
    <t>*KAYSERİ ŞUBE</t>
  </si>
  <si>
    <t>*KIRIKKALE ŞUBE</t>
  </si>
  <si>
    <t>*MERSİN ŞUBE</t>
  </si>
  <si>
    <t>*MUŞ ŞUBE</t>
  </si>
  <si>
    <t>*SİVAS ŞUBE</t>
  </si>
  <si>
    <t xml:space="preserve">*Yukarıdaki kodlu buğdayların tamamı satışa açılmıştır. </t>
  </si>
  <si>
    <t>*Satışlar devam etmekte olup yukarıdaki kodlu arpaların tamamı satışa açılmıştır.</t>
  </si>
  <si>
    <t>NOT: Tekirdağ'a gelecek talebe göre satışa açılan miktara ilave yapılabilecektir.</t>
  </si>
  <si>
    <t>ŞUBE
TOPLAMI
(TON)</t>
  </si>
  <si>
    <t>AFYON</t>
  </si>
  <si>
    <t>GEN TOPL</t>
  </si>
  <si>
    <t>ŞUBE</t>
  </si>
  <si>
    <t>1512
İTALYA</t>
  </si>
  <si>
    <t>1513
KANADA</t>
  </si>
  <si>
    <t>1516
İRAN</t>
  </si>
  <si>
    <t>1518
MEKSİKA</t>
  </si>
  <si>
    <t>1519
RUSYA</t>
  </si>
</sst>
</file>

<file path=xl/styles.xml><?xml version="1.0" encoding="utf-8"?>
<styleSheet xmlns="http://schemas.openxmlformats.org/spreadsheetml/2006/main">
  <numFmts count="1">
    <numFmt numFmtId="164" formatCode="_-* #,##0.00\ _T_L_-;\-* #,##0.00\ _T_L_-;_-* &quot;-&quot;??\ _T_L_-;_-@_-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9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2"/>
      <color indexed="9"/>
      <name val="Arial"/>
      <family val="2"/>
      <charset val="16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162"/>
    </font>
    <font>
      <b/>
      <sz val="14"/>
      <color indexed="9"/>
      <name val="Arial"/>
      <family val="2"/>
      <charset val="162"/>
    </font>
    <font>
      <sz val="12"/>
      <color indexed="8"/>
      <name val="Calibri"/>
      <family val="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1"/>
      <color indexed="9"/>
      <name val="Arial"/>
      <family val="2"/>
      <charset val="162"/>
    </font>
    <font>
      <sz val="16"/>
      <color indexed="8"/>
      <name val="Calibri"/>
      <family val="2"/>
    </font>
    <font>
      <b/>
      <sz val="12"/>
      <color indexed="9"/>
      <name val="Arial"/>
      <family val="2"/>
      <charset val="162"/>
    </font>
    <font>
      <sz val="14"/>
      <color indexed="9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Calibri"/>
      <family val="2"/>
    </font>
    <font>
      <b/>
      <sz val="11"/>
      <color indexed="12"/>
      <name val="Arial"/>
      <family val="2"/>
      <charset val="162"/>
    </font>
    <font>
      <b/>
      <sz val="10"/>
      <color indexed="12"/>
      <name val="Arial"/>
      <family val="2"/>
      <charset val="162"/>
    </font>
    <font>
      <sz val="11"/>
      <color indexed="12"/>
      <name val="Arial"/>
      <family val="2"/>
      <charset val="162"/>
    </font>
    <font>
      <b/>
      <sz val="12"/>
      <color indexed="17"/>
      <name val="Calibri"/>
      <family val="2"/>
    </font>
    <font>
      <b/>
      <sz val="11"/>
      <color indexed="17"/>
      <name val="Arial"/>
      <family val="2"/>
      <charset val="162"/>
    </font>
    <font>
      <b/>
      <sz val="10"/>
      <color indexed="17"/>
      <name val="Arial"/>
      <family val="2"/>
      <charset val="162"/>
    </font>
    <font>
      <b/>
      <sz val="12"/>
      <color indexed="12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4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thin">
        <color indexed="60"/>
      </top>
      <bottom style="medium">
        <color indexed="64"/>
      </bottom>
      <diagonal/>
    </border>
    <border>
      <left style="medium">
        <color indexed="64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4"/>
      </bottom>
      <diagonal/>
    </border>
    <border>
      <left style="thin">
        <color indexed="60"/>
      </left>
      <right style="medium">
        <color indexed="64"/>
      </right>
      <top style="thin">
        <color indexed="60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/>
      <bottom style="medium">
        <color indexed="64"/>
      </bottom>
      <diagonal/>
    </border>
    <border>
      <left style="thin">
        <color indexed="60"/>
      </left>
      <right/>
      <top style="thin">
        <color indexed="60"/>
      </top>
      <bottom style="medium">
        <color indexed="64"/>
      </bottom>
      <diagonal/>
    </border>
    <border>
      <left style="medium">
        <color indexed="64"/>
      </left>
      <right style="thin">
        <color indexed="60"/>
      </right>
      <top style="medium">
        <color indexed="64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4"/>
      </top>
      <bottom style="thin">
        <color indexed="60"/>
      </bottom>
      <diagonal/>
    </border>
    <border>
      <left style="thin">
        <color indexed="60"/>
      </left>
      <right style="medium">
        <color indexed="64"/>
      </right>
      <top style="medium">
        <color indexed="64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4"/>
      </top>
      <bottom/>
      <diagonal/>
    </border>
    <border>
      <left style="thin">
        <color indexed="60"/>
      </left>
      <right/>
      <top style="medium">
        <color indexed="64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1" xfId="0" applyFont="1" applyBorder="1"/>
    <xf numFmtId="3" fontId="3" fillId="0" borderId="1" xfId="0" applyNumberFormat="1" applyFont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4" fillId="3" borderId="1" xfId="0" applyFont="1" applyFill="1" applyBorder="1"/>
    <xf numFmtId="0" fontId="6" fillId="0" borderId="0" xfId="0" applyFont="1" applyAlignment="1">
      <alignment horizontal="right"/>
    </xf>
    <xf numFmtId="3" fontId="7" fillId="3" borderId="1" xfId="0" applyNumberFormat="1" applyFont="1" applyFill="1" applyBorder="1"/>
    <xf numFmtId="3" fontId="7" fillId="3" borderId="1" xfId="1" applyNumberFormat="1" applyFont="1" applyFill="1" applyBorder="1"/>
    <xf numFmtId="0" fontId="8" fillId="0" borderId="0" xfId="0" applyFont="1"/>
    <xf numFmtId="0" fontId="0" fillId="0" borderId="0" xfId="0" applyBorder="1" applyAlignment="1">
      <alignment wrapText="1"/>
    </xf>
    <xf numFmtId="3" fontId="12" fillId="2" borderId="1" xfId="1" applyNumberFormat="1" applyFont="1" applyFill="1" applyBorder="1"/>
    <xf numFmtId="3" fontId="13" fillId="2" borderId="1" xfId="0" applyNumberFormat="1" applyFont="1" applyFill="1" applyBorder="1"/>
    <xf numFmtId="3" fontId="13" fillId="2" borderId="1" xfId="1" applyNumberFormat="1" applyFont="1" applyFill="1" applyBorder="1"/>
    <xf numFmtId="3" fontId="13" fillId="0" borderId="1" xfId="0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9" fillId="0" borderId="2" xfId="0" applyFont="1" applyBorder="1" applyAlignment="1">
      <alignment horizontal="right"/>
    </xf>
    <xf numFmtId="0" fontId="15" fillId="0" borderId="0" xfId="0" applyFont="1"/>
    <xf numFmtId="0" fontId="7" fillId="3" borderId="1" xfId="0" applyFont="1" applyFill="1" applyBorder="1"/>
    <xf numFmtId="0" fontId="4" fillId="3" borderId="3" xfId="0" applyFont="1" applyFill="1" applyBorder="1"/>
    <xf numFmtId="0" fontId="11" fillId="0" borderId="0" xfId="0" applyFont="1"/>
    <xf numFmtId="0" fontId="16" fillId="3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0" borderId="1" xfId="0" applyFont="1" applyBorder="1"/>
    <xf numFmtId="3" fontId="12" fillId="0" borderId="1" xfId="0" applyNumberFormat="1" applyFont="1" applyFill="1" applyBorder="1"/>
    <xf numFmtId="3" fontId="17" fillId="3" borderId="1" xfId="0" applyNumberFormat="1" applyFont="1" applyFill="1" applyBorder="1"/>
    <xf numFmtId="3" fontId="13" fillId="0" borderId="1" xfId="1" applyNumberFormat="1" applyFont="1" applyFill="1" applyBorder="1"/>
    <xf numFmtId="3" fontId="18" fillId="2" borderId="1" xfId="0" applyNumberFormat="1" applyFont="1" applyFill="1" applyBorder="1"/>
    <xf numFmtId="3" fontId="18" fillId="0" borderId="1" xfId="0" applyNumberFormat="1" applyFont="1" applyBorder="1"/>
    <xf numFmtId="0" fontId="2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3" fontId="18" fillId="0" borderId="1" xfId="1" applyNumberFormat="1" applyFont="1" applyFill="1" applyBorder="1"/>
    <xf numFmtId="3" fontId="12" fillId="2" borderId="1" xfId="0" applyNumberFormat="1" applyFont="1" applyFill="1" applyBorder="1"/>
    <xf numFmtId="3" fontId="12" fillId="0" borderId="1" xfId="0" applyNumberFormat="1" applyFont="1" applyBorder="1"/>
    <xf numFmtId="0" fontId="19" fillId="2" borderId="1" xfId="0" applyFont="1" applyFill="1" applyBorder="1"/>
    <xf numFmtId="0" fontId="19" fillId="0" borderId="1" xfId="0" applyFont="1" applyBorder="1"/>
    <xf numFmtId="0" fontId="3" fillId="0" borderId="1" xfId="0" applyFont="1" applyFill="1" applyBorder="1"/>
    <xf numFmtId="0" fontId="11" fillId="0" borderId="3" xfId="0" applyFont="1" applyBorder="1" applyAlignment="1"/>
    <xf numFmtId="0" fontId="22" fillId="4" borderId="1" xfId="0" applyFont="1" applyFill="1" applyBorder="1" applyAlignment="1">
      <alignment horizontal="center" vertical="center"/>
    </xf>
    <xf numFmtId="3" fontId="23" fillId="4" borderId="1" xfId="0" applyNumberFormat="1" applyFont="1" applyFill="1" applyBorder="1"/>
    <xf numFmtId="1" fontId="22" fillId="4" borderId="1" xfId="0" applyNumberFormat="1" applyFont="1" applyFill="1" applyBorder="1" applyAlignment="1">
      <alignment horizontal="center"/>
    </xf>
    <xf numFmtId="3" fontId="12" fillId="5" borderId="1" xfId="0" applyNumberFormat="1" applyFont="1" applyFill="1" applyBorder="1"/>
    <xf numFmtId="3" fontId="25" fillId="0" borderId="1" xfId="0" applyNumberFormat="1" applyFont="1" applyBorder="1"/>
    <xf numFmtId="3" fontId="25" fillId="5" borderId="1" xfId="0" applyNumberFormat="1" applyFont="1" applyFill="1" applyBorder="1"/>
    <xf numFmtId="3" fontId="27" fillId="4" borderId="1" xfId="0" applyNumberFormat="1" applyFont="1" applyFill="1" applyBorder="1"/>
    <xf numFmtId="0" fontId="11" fillId="0" borderId="5" xfId="0" applyFont="1" applyBorder="1"/>
    <xf numFmtId="0" fontId="3" fillId="5" borderId="5" xfId="0" applyFont="1" applyFill="1" applyBorder="1"/>
    <xf numFmtId="0" fontId="24" fillId="0" borderId="5" xfId="0" applyFont="1" applyBorder="1"/>
    <xf numFmtId="0" fontId="26" fillId="5" borderId="5" xfId="0" applyFont="1" applyFill="1" applyBorder="1"/>
    <xf numFmtId="3" fontId="27" fillId="4" borderId="5" xfId="0" applyNumberFormat="1" applyFont="1" applyFill="1" applyBorder="1"/>
    <xf numFmtId="1" fontId="22" fillId="4" borderId="6" xfId="0" applyNumberFormat="1" applyFont="1" applyFill="1" applyBorder="1" applyAlignment="1">
      <alignment horizontal="center"/>
    </xf>
    <xf numFmtId="1" fontId="22" fillId="4" borderId="7" xfId="0" applyNumberFormat="1" applyFont="1" applyFill="1" applyBorder="1" applyAlignment="1">
      <alignment horizontal="center"/>
    </xf>
    <xf numFmtId="3" fontId="12" fillId="0" borderId="6" xfId="0" applyNumberFormat="1" applyFont="1" applyBorder="1"/>
    <xf numFmtId="3" fontId="12" fillId="0" borderId="7" xfId="0" applyNumberFormat="1" applyFont="1" applyBorder="1"/>
    <xf numFmtId="3" fontId="12" fillId="5" borderId="6" xfId="0" applyNumberFormat="1" applyFont="1" applyFill="1" applyBorder="1"/>
    <xf numFmtId="3" fontId="12" fillId="5" borderId="7" xfId="1" applyNumberFormat="1" applyFont="1" applyFill="1" applyBorder="1"/>
    <xf numFmtId="3" fontId="25" fillId="0" borderId="6" xfId="0" applyNumberFormat="1" applyFont="1" applyBorder="1"/>
    <xf numFmtId="3" fontId="25" fillId="0" borderId="7" xfId="0" applyNumberFormat="1" applyFont="1" applyBorder="1"/>
    <xf numFmtId="3" fontId="25" fillId="5" borderId="6" xfId="0" applyNumberFormat="1" applyFont="1" applyFill="1" applyBorder="1"/>
    <xf numFmtId="3" fontId="25" fillId="5" borderId="7" xfId="1" applyNumberFormat="1" applyFont="1" applyFill="1" applyBorder="1"/>
    <xf numFmtId="3" fontId="27" fillId="4" borderId="6" xfId="0" applyNumberFormat="1" applyFont="1" applyFill="1" applyBorder="1"/>
    <xf numFmtId="3" fontId="27" fillId="4" borderId="7" xfId="0" applyNumberFormat="1" applyFont="1" applyFill="1" applyBorder="1"/>
    <xf numFmtId="3" fontId="22" fillId="4" borderId="8" xfId="0" applyNumberFormat="1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/>
    </xf>
    <xf numFmtId="3" fontId="12" fillId="0" borderId="9" xfId="0" applyNumberFormat="1" applyFont="1" applyBorder="1"/>
    <xf numFmtId="3" fontId="12" fillId="5" borderId="9" xfId="0" applyNumberFormat="1" applyFont="1" applyFill="1" applyBorder="1"/>
    <xf numFmtId="3" fontId="25" fillId="0" borderId="9" xfId="0" applyNumberFormat="1" applyFont="1" applyBorder="1"/>
    <xf numFmtId="3" fontId="25" fillId="5" borderId="9" xfId="0" applyNumberFormat="1" applyFont="1" applyFill="1" applyBorder="1"/>
    <xf numFmtId="3" fontId="27" fillId="4" borderId="9" xfId="0" applyNumberFormat="1" applyFont="1" applyFill="1" applyBorder="1"/>
    <xf numFmtId="3" fontId="27" fillId="4" borderId="10" xfId="0" applyNumberFormat="1" applyFont="1" applyFill="1" applyBorder="1"/>
    <xf numFmtId="1" fontId="22" fillId="4" borderId="11" xfId="0" applyNumberFormat="1" applyFont="1" applyFill="1" applyBorder="1" applyAlignment="1">
      <alignment horizontal="center" wrapText="1"/>
    </xf>
    <xf numFmtId="3" fontId="12" fillId="0" borderId="11" xfId="0" applyNumberFormat="1" applyFont="1" applyBorder="1"/>
    <xf numFmtId="3" fontId="12" fillId="5" borderId="11" xfId="1" applyNumberFormat="1" applyFont="1" applyFill="1" applyBorder="1"/>
    <xf numFmtId="3" fontId="25" fillId="0" borderId="11" xfId="0" applyNumberFormat="1" applyFont="1" applyBorder="1"/>
    <xf numFmtId="3" fontId="25" fillId="5" borderId="11" xfId="1" applyNumberFormat="1" applyFont="1" applyFill="1" applyBorder="1"/>
    <xf numFmtId="3" fontId="27" fillId="4" borderId="11" xfId="0" applyNumberFormat="1" applyFont="1" applyFill="1" applyBorder="1"/>
    <xf numFmtId="1" fontId="22" fillId="5" borderId="8" xfId="0" applyNumberFormat="1" applyFont="1" applyFill="1" applyBorder="1" applyAlignment="1">
      <alignment horizontal="center" wrapText="1"/>
    </xf>
    <xf numFmtId="3" fontId="12" fillId="5" borderId="9" xfId="1" applyNumberFormat="1" applyFont="1" applyFill="1" applyBorder="1"/>
    <xf numFmtId="3" fontId="25" fillId="5" borderId="9" xfId="1" applyNumberFormat="1" applyFont="1" applyFill="1" applyBorder="1"/>
    <xf numFmtId="1" fontId="22" fillId="4" borderId="4" xfId="0" applyNumberFormat="1" applyFont="1" applyFill="1" applyBorder="1" applyAlignment="1">
      <alignment horizontal="center" wrapText="1"/>
    </xf>
    <xf numFmtId="3" fontId="12" fillId="0" borderId="4" xfId="0" applyNumberFormat="1" applyFont="1" applyBorder="1"/>
    <xf numFmtId="3" fontId="12" fillId="5" borderId="4" xfId="1" applyNumberFormat="1" applyFont="1" applyFill="1" applyBorder="1"/>
    <xf numFmtId="3" fontId="25" fillId="0" borderId="4" xfId="0" applyNumberFormat="1" applyFont="1" applyBorder="1"/>
    <xf numFmtId="3" fontId="25" fillId="5" borderId="4" xfId="1" applyNumberFormat="1" applyFont="1" applyFill="1" applyBorder="1"/>
    <xf numFmtId="3" fontId="27" fillId="4" borderId="4" xfId="0" applyNumberFormat="1" applyFont="1" applyFill="1" applyBorder="1"/>
    <xf numFmtId="3" fontId="12" fillId="5" borderId="4" xfId="0" applyNumberFormat="1" applyFont="1" applyFill="1" applyBorder="1"/>
    <xf numFmtId="3" fontId="25" fillId="5" borderId="4" xfId="0" applyNumberFormat="1" applyFont="1" applyFill="1" applyBorder="1"/>
    <xf numFmtId="1" fontId="22" fillId="4" borderId="8" xfId="0" applyNumberFormat="1" applyFont="1" applyFill="1" applyBorder="1" applyAlignment="1">
      <alignment horizontal="center" wrapText="1"/>
    </xf>
    <xf numFmtId="3" fontId="21" fillId="4" borderId="1" xfId="0" applyNumberFormat="1" applyFont="1" applyFill="1" applyBorder="1" applyAlignment="1">
      <alignment horizontal="center" vertical="center"/>
    </xf>
    <xf numFmtId="3" fontId="21" fillId="4" borderId="5" xfId="0" applyNumberFormat="1" applyFont="1" applyFill="1" applyBorder="1" applyAlignment="1">
      <alignment horizontal="center" vertical="center"/>
    </xf>
    <xf numFmtId="3" fontId="21" fillId="4" borderId="12" xfId="0" applyNumberFormat="1" applyFont="1" applyFill="1" applyBorder="1" applyAlignment="1">
      <alignment horizontal="center"/>
    </xf>
    <xf numFmtId="3" fontId="21" fillId="4" borderId="13" xfId="0" applyNumberFormat="1" applyFont="1" applyFill="1" applyBorder="1" applyAlignment="1">
      <alignment horizontal="center"/>
    </xf>
    <xf numFmtId="3" fontId="21" fillId="4" borderId="8" xfId="0" applyNumberFormat="1" applyFont="1" applyFill="1" applyBorder="1" applyAlignment="1">
      <alignment horizontal="center" vertical="center" wrapText="1"/>
    </xf>
    <xf numFmtId="3" fontId="21" fillId="4" borderId="9" xfId="0" applyNumberFormat="1" applyFont="1" applyFill="1" applyBorder="1" applyAlignment="1">
      <alignment horizontal="center" vertical="center" wrapText="1"/>
    </xf>
    <xf numFmtId="3" fontId="27" fillId="4" borderId="14" xfId="0" applyNumberFormat="1" applyFont="1" applyFill="1" applyBorder="1" applyAlignment="1">
      <alignment horizontal="center"/>
    </xf>
    <xf numFmtId="3" fontId="27" fillId="4" borderId="15" xfId="0" applyNumberFormat="1" applyFont="1" applyFill="1" applyBorder="1" applyAlignment="1">
      <alignment horizontal="center"/>
    </xf>
    <xf numFmtId="3" fontId="27" fillId="4" borderId="16" xfId="0" applyNumberFormat="1" applyFont="1" applyFill="1" applyBorder="1" applyAlignment="1">
      <alignment horizontal="center"/>
    </xf>
    <xf numFmtId="3" fontId="27" fillId="4" borderId="17" xfId="0" applyNumberFormat="1" applyFont="1" applyFill="1" applyBorder="1" applyAlignment="1">
      <alignment horizontal="center"/>
    </xf>
    <xf numFmtId="3" fontId="27" fillId="4" borderId="18" xfId="0" applyNumberFormat="1" applyFont="1" applyFill="1" applyBorder="1" applyAlignment="1">
      <alignment horizontal="center"/>
    </xf>
    <xf numFmtId="3" fontId="22" fillId="4" borderId="19" xfId="0" applyNumberFormat="1" applyFont="1" applyFill="1" applyBorder="1" applyAlignment="1">
      <alignment horizontal="center"/>
    </xf>
    <xf numFmtId="3" fontId="22" fillId="4" borderId="20" xfId="0" applyNumberFormat="1" applyFont="1" applyFill="1" applyBorder="1" applyAlignment="1">
      <alignment horizontal="center"/>
    </xf>
    <xf numFmtId="3" fontId="22" fillId="4" borderId="21" xfId="0" applyNumberFormat="1" applyFont="1" applyFill="1" applyBorder="1" applyAlignment="1">
      <alignment horizontal="center"/>
    </xf>
    <xf numFmtId="3" fontId="22" fillId="4" borderId="22" xfId="0" applyNumberFormat="1" applyFont="1" applyFill="1" applyBorder="1" applyAlignment="1">
      <alignment horizontal="center"/>
    </xf>
    <xf numFmtId="3" fontId="22" fillId="4" borderId="23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3" fontId="7" fillId="3" borderId="24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4" fontId="16" fillId="3" borderId="1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64" fontId="10" fillId="3" borderId="1" xfId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4" fillId="3" borderId="1" xfId="0" applyFont="1" applyFill="1" applyBorder="1" applyAlignment="1">
      <alignment horizontal="center" wrapText="1"/>
    </xf>
    <xf numFmtId="164" fontId="2" fillId="3" borderId="1" xfId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 wrapText="1"/>
    </xf>
    <xf numFmtId="0" fontId="21" fillId="4" borderId="3" xfId="0" applyFont="1" applyFill="1" applyBorder="1" applyAlignment="1">
      <alignment horizontal="center" wrapText="1"/>
    </xf>
    <xf numFmtId="0" fontId="21" fillId="4" borderId="25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7" fillId="3" borderId="4" xfId="1" applyNumberFormat="1" applyFont="1" applyFill="1" applyBorder="1" applyAlignment="1">
      <alignment horizontal="center"/>
    </xf>
    <xf numFmtId="3" fontId="7" fillId="3" borderId="24" xfId="1" applyNumberFormat="1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164" fontId="22" fillId="4" borderId="13" xfId="1" applyFont="1" applyFill="1" applyBorder="1" applyAlignment="1">
      <alignment horizontal="center" vertical="center" wrapText="1"/>
    </xf>
    <xf numFmtId="164" fontId="22" fillId="4" borderId="28" xfId="1" applyFont="1" applyFill="1" applyBorder="1" applyAlignment="1">
      <alignment horizontal="center" vertical="center" wrapText="1"/>
    </xf>
    <xf numFmtId="164" fontId="22" fillId="4" borderId="25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wrapText="1"/>
    </xf>
  </cellXfs>
  <cellStyles count="2">
    <cellStyle name="Binlik Ayracı" xfId="1" builtinId="3"/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Normal="100" workbookViewId="0">
      <selection activeCell="Q10" sqref="Q10"/>
    </sheetView>
  </sheetViews>
  <sheetFormatPr defaultRowHeight="15"/>
  <cols>
    <col min="1" max="1" width="13.140625" bestFit="1" customWidth="1"/>
    <col min="2" max="2" width="5.140625" bestFit="1" customWidth="1"/>
    <col min="3" max="3" width="8.28515625" bestFit="1" customWidth="1"/>
    <col min="4" max="5" width="7" bestFit="1" customWidth="1"/>
    <col min="6" max="6" width="8.28515625" bestFit="1" customWidth="1"/>
    <col min="7" max="7" width="10.42578125" customWidth="1"/>
    <col min="8" max="8" width="8.28515625" bestFit="1" customWidth="1"/>
    <col min="9" max="9" width="10.28515625" customWidth="1"/>
    <col min="10" max="10" width="8.28515625" bestFit="1" customWidth="1"/>
    <col min="11" max="11" width="10.5703125" bestFit="1" customWidth="1"/>
  </cols>
  <sheetData>
    <row r="1" spans="1:11" ht="15.75" thickBot="1">
      <c r="K1" s="6" t="s">
        <v>63</v>
      </c>
    </row>
    <row r="2" spans="1:11" ht="20.100000000000001" customHeight="1" thickBot="1">
      <c r="A2" s="90" t="s">
        <v>89</v>
      </c>
      <c r="B2" s="92" t="s">
        <v>46</v>
      </c>
      <c r="C2" s="92"/>
      <c r="D2" s="92"/>
      <c r="E2" s="92"/>
      <c r="F2" s="92"/>
      <c r="G2" s="92"/>
      <c r="H2" s="92"/>
      <c r="I2" s="92"/>
      <c r="J2" s="93"/>
      <c r="K2" s="94" t="s">
        <v>86</v>
      </c>
    </row>
    <row r="3" spans="1:11" ht="20.100000000000001" customHeight="1" thickBot="1">
      <c r="A3" s="91"/>
      <c r="B3" s="101" t="s">
        <v>60</v>
      </c>
      <c r="C3" s="102"/>
      <c r="D3" s="103"/>
      <c r="E3" s="64" t="s">
        <v>61</v>
      </c>
      <c r="F3" s="101" t="s">
        <v>64</v>
      </c>
      <c r="G3" s="104"/>
      <c r="H3" s="102"/>
      <c r="I3" s="104"/>
      <c r="J3" s="105"/>
      <c r="K3" s="95"/>
    </row>
    <row r="4" spans="1:11" ht="36.75" customHeight="1">
      <c r="A4" s="91"/>
      <c r="B4" s="52">
        <v>1171</v>
      </c>
      <c r="C4" s="42">
        <v>1172</v>
      </c>
      <c r="D4" s="53">
        <v>1173</v>
      </c>
      <c r="E4" s="65">
        <v>1191</v>
      </c>
      <c r="F4" s="72" t="s">
        <v>90</v>
      </c>
      <c r="G4" s="78" t="s">
        <v>91</v>
      </c>
      <c r="H4" s="81" t="s">
        <v>92</v>
      </c>
      <c r="I4" s="89" t="s">
        <v>93</v>
      </c>
      <c r="J4" s="81" t="s">
        <v>94</v>
      </c>
      <c r="K4" s="95"/>
    </row>
    <row r="5" spans="1:11" ht="18" customHeight="1">
      <c r="A5" s="47" t="s">
        <v>87</v>
      </c>
      <c r="B5" s="54"/>
      <c r="C5" s="35"/>
      <c r="D5" s="55">
        <v>162.06</v>
      </c>
      <c r="E5" s="66">
        <v>100</v>
      </c>
      <c r="F5" s="73"/>
      <c r="G5" s="66"/>
      <c r="H5" s="82"/>
      <c r="I5" s="66"/>
      <c r="J5" s="82"/>
      <c r="K5" s="66">
        <f>SUM(B5:J5)</f>
        <v>262.06</v>
      </c>
    </row>
    <row r="6" spans="1:11" ht="18" customHeight="1">
      <c r="A6" s="48" t="s">
        <v>48</v>
      </c>
      <c r="B6" s="56"/>
      <c r="C6" s="43">
        <v>163</v>
      </c>
      <c r="D6" s="57"/>
      <c r="E6" s="67"/>
      <c r="F6" s="74"/>
      <c r="G6" s="79"/>
      <c r="H6" s="83"/>
      <c r="I6" s="67"/>
      <c r="J6" s="87"/>
      <c r="K6" s="67">
        <f t="shared" ref="K6:K20" si="0">SUM(B6:J6)</f>
        <v>163</v>
      </c>
    </row>
    <row r="7" spans="1:11" ht="18" customHeight="1">
      <c r="A7" s="49" t="s">
        <v>49</v>
      </c>
      <c r="B7" s="58"/>
      <c r="C7" s="44">
        <v>5813</v>
      </c>
      <c r="D7" s="59">
        <v>688</v>
      </c>
      <c r="E7" s="68"/>
      <c r="F7" s="75"/>
      <c r="G7" s="68"/>
      <c r="H7" s="84"/>
      <c r="I7" s="68">
        <v>9277</v>
      </c>
      <c r="J7" s="84"/>
      <c r="K7" s="68">
        <f t="shared" si="0"/>
        <v>15778</v>
      </c>
    </row>
    <row r="8" spans="1:11" ht="18" customHeight="1">
      <c r="A8" s="48" t="s">
        <v>52</v>
      </c>
      <c r="B8" s="56"/>
      <c r="C8" s="43">
        <v>7000</v>
      </c>
      <c r="D8" s="57"/>
      <c r="E8" s="67"/>
      <c r="F8" s="74"/>
      <c r="G8" s="79"/>
      <c r="H8" s="83">
        <v>480</v>
      </c>
      <c r="I8" s="67"/>
      <c r="J8" s="87"/>
      <c r="K8" s="67">
        <f t="shared" si="0"/>
        <v>7480</v>
      </c>
    </row>
    <row r="9" spans="1:11" ht="18" customHeight="1">
      <c r="A9" s="47" t="s">
        <v>47</v>
      </c>
      <c r="B9" s="54"/>
      <c r="C9" s="35"/>
      <c r="D9" s="55"/>
      <c r="E9" s="66">
        <v>10.36</v>
      </c>
      <c r="F9" s="73"/>
      <c r="G9" s="66"/>
      <c r="H9" s="82"/>
      <c r="I9" s="66"/>
      <c r="J9" s="82"/>
      <c r="K9" s="66">
        <f t="shared" si="0"/>
        <v>10.36</v>
      </c>
    </row>
    <row r="10" spans="1:11" ht="18" customHeight="1">
      <c r="A10" s="48" t="s">
        <v>58</v>
      </c>
      <c r="B10" s="56"/>
      <c r="C10" s="43"/>
      <c r="D10" s="57"/>
      <c r="E10" s="67"/>
      <c r="F10" s="74"/>
      <c r="G10" s="79"/>
      <c r="H10" s="83"/>
      <c r="I10" s="67">
        <v>14516</v>
      </c>
      <c r="J10" s="87"/>
      <c r="K10" s="67">
        <f t="shared" si="0"/>
        <v>14516</v>
      </c>
    </row>
    <row r="11" spans="1:11" ht="18" customHeight="1">
      <c r="A11" s="47" t="s">
        <v>68</v>
      </c>
      <c r="B11" s="54"/>
      <c r="C11" s="35"/>
      <c r="D11" s="55"/>
      <c r="E11" s="66"/>
      <c r="F11" s="75">
        <v>24962</v>
      </c>
      <c r="G11" s="66"/>
      <c r="H11" s="82"/>
      <c r="I11" s="66">
        <v>20899</v>
      </c>
      <c r="J11" s="82"/>
      <c r="K11" s="66">
        <f t="shared" si="0"/>
        <v>45861</v>
      </c>
    </row>
    <row r="12" spans="1:11" ht="18" customHeight="1">
      <c r="A12" s="48" t="s">
        <v>53</v>
      </c>
      <c r="B12" s="56"/>
      <c r="C12" s="43">
        <v>790.3</v>
      </c>
      <c r="D12" s="57">
        <v>3786</v>
      </c>
      <c r="E12" s="67">
        <v>3184</v>
      </c>
      <c r="F12" s="74"/>
      <c r="G12" s="79"/>
      <c r="H12" s="83"/>
      <c r="I12" s="67"/>
      <c r="J12" s="87"/>
      <c r="K12" s="67">
        <f t="shared" si="0"/>
        <v>7760.3</v>
      </c>
    </row>
    <row r="13" spans="1:11" ht="18" customHeight="1">
      <c r="A13" s="47" t="s">
        <v>56</v>
      </c>
      <c r="B13" s="54"/>
      <c r="C13" s="35"/>
      <c r="D13" s="55"/>
      <c r="E13" s="66"/>
      <c r="F13" s="73"/>
      <c r="G13" s="66"/>
      <c r="H13" s="82"/>
      <c r="I13" s="66">
        <v>1513</v>
      </c>
      <c r="J13" s="82"/>
      <c r="K13" s="66">
        <f t="shared" si="0"/>
        <v>1513</v>
      </c>
    </row>
    <row r="14" spans="1:11" ht="18" customHeight="1">
      <c r="A14" s="50" t="s">
        <v>50</v>
      </c>
      <c r="B14" s="60">
        <v>174.16</v>
      </c>
      <c r="C14" s="45">
        <v>5517</v>
      </c>
      <c r="D14" s="61">
        <v>2426</v>
      </c>
      <c r="E14" s="69"/>
      <c r="F14" s="76"/>
      <c r="G14" s="80"/>
      <c r="H14" s="85">
        <v>1214</v>
      </c>
      <c r="I14" s="69">
        <v>35903</v>
      </c>
      <c r="J14" s="88"/>
      <c r="K14" s="69">
        <f t="shared" si="0"/>
        <v>45234.16</v>
      </c>
    </row>
    <row r="15" spans="1:11" ht="18" customHeight="1">
      <c r="A15" s="49" t="s">
        <v>71</v>
      </c>
      <c r="B15" s="58"/>
      <c r="C15" s="44"/>
      <c r="D15" s="59"/>
      <c r="E15" s="68"/>
      <c r="F15" s="75">
        <v>25000</v>
      </c>
      <c r="G15" s="68">
        <v>24941</v>
      </c>
      <c r="H15" s="84">
        <v>23074</v>
      </c>
      <c r="I15" s="66"/>
      <c r="J15" s="84">
        <v>4997</v>
      </c>
      <c r="K15" s="66">
        <f t="shared" si="0"/>
        <v>78012</v>
      </c>
    </row>
    <row r="16" spans="1:11" ht="18" customHeight="1">
      <c r="A16" s="50" t="s">
        <v>57</v>
      </c>
      <c r="B16" s="60"/>
      <c r="C16" s="45"/>
      <c r="D16" s="61"/>
      <c r="E16" s="69"/>
      <c r="F16" s="76"/>
      <c r="G16" s="80"/>
      <c r="H16" s="85"/>
      <c r="I16" s="69"/>
      <c r="J16" s="88">
        <v>10614</v>
      </c>
      <c r="K16" s="69">
        <f t="shared" si="0"/>
        <v>10614</v>
      </c>
    </row>
    <row r="17" spans="1:11" ht="18" customHeight="1">
      <c r="A17" s="47" t="s">
        <v>51</v>
      </c>
      <c r="B17" s="54"/>
      <c r="C17" s="35"/>
      <c r="D17" s="55"/>
      <c r="E17" s="66"/>
      <c r="F17" s="75">
        <v>14970</v>
      </c>
      <c r="G17" s="66"/>
      <c r="H17" s="82"/>
      <c r="I17" s="66"/>
      <c r="J17" s="84">
        <v>4989</v>
      </c>
      <c r="K17" s="66">
        <f t="shared" si="0"/>
        <v>19959</v>
      </c>
    </row>
    <row r="18" spans="1:11" ht="18" customHeight="1">
      <c r="A18" s="48" t="s">
        <v>55</v>
      </c>
      <c r="B18" s="56"/>
      <c r="C18" s="43"/>
      <c r="D18" s="57"/>
      <c r="E18" s="67">
        <v>514.83000000000004</v>
      </c>
      <c r="F18" s="74"/>
      <c r="G18" s="79"/>
      <c r="H18" s="83"/>
      <c r="I18" s="67"/>
      <c r="J18" s="87"/>
      <c r="K18" s="67">
        <f t="shared" si="0"/>
        <v>514.83000000000004</v>
      </c>
    </row>
    <row r="19" spans="1:11" ht="18" customHeight="1">
      <c r="A19" s="47" t="s">
        <v>59</v>
      </c>
      <c r="B19" s="54"/>
      <c r="C19" s="35"/>
      <c r="D19" s="55"/>
      <c r="E19" s="66"/>
      <c r="F19" s="73"/>
      <c r="G19" s="66"/>
      <c r="H19" s="82"/>
      <c r="I19" s="66">
        <v>5978</v>
      </c>
      <c r="J19" s="82"/>
      <c r="K19" s="66">
        <f t="shared" si="0"/>
        <v>5978</v>
      </c>
    </row>
    <row r="20" spans="1:11" ht="18" customHeight="1">
      <c r="A20" s="48" t="s">
        <v>54</v>
      </c>
      <c r="B20" s="56"/>
      <c r="C20" s="43"/>
      <c r="D20" s="57">
        <v>609</v>
      </c>
      <c r="E20" s="67">
        <v>1273</v>
      </c>
      <c r="F20" s="74"/>
      <c r="G20" s="79"/>
      <c r="H20" s="83"/>
      <c r="I20" s="67"/>
      <c r="J20" s="87"/>
      <c r="K20" s="67">
        <f t="shared" si="0"/>
        <v>1882</v>
      </c>
    </row>
    <row r="21" spans="1:11" ht="18" customHeight="1" thickBot="1">
      <c r="A21" s="51" t="s">
        <v>25</v>
      </c>
      <c r="B21" s="62">
        <f>SUM(B5:B20)</f>
        <v>174.16</v>
      </c>
      <c r="C21" s="46">
        <f t="shared" ref="C21:J21" si="1">SUM(C5:C20)</f>
        <v>19283.3</v>
      </c>
      <c r="D21" s="63">
        <f t="shared" si="1"/>
        <v>7671.0599999999995</v>
      </c>
      <c r="E21" s="70">
        <f t="shared" si="1"/>
        <v>5082.1900000000005</v>
      </c>
      <c r="F21" s="77">
        <f t="shared" si="1"/>
        <v>64932</v>
      </c>
      <c r="G21" s="71">
        <f t="shared" si="1"/>
        <v>24941</v>
      </c>
      <c r="H21" s="86">
        <f t="shared" si="1"/>
        <v>24768</v>
      </c>
      <c r="I21" s="71">
        <f t="shared" si="1"/>
        <v>88086</v>
      </c>
      <c r="J21" s="86">
        <f t="shared" si="1"/>
        <v>20600</v>
      </c>
      <c r="K21" s="70">
        <f>SUM(K5:K20)</f>
        <v>255537.71</v>
      </c>
    </row>
    <row r="22" spans="1:11" ht="16.5" thickBot="1">
      <c r="A22" s="51" t="s">
        <v>88</v>
      </c>
      <c r="B22" s="96">
        <f>B21+C21+D21</f>
        <v>27128.519999999997</v>
      </c>
      <c r="C22" s="97"/>
      <c r="D22" s="98"/>
      <c r="E22" s="71">
        <f>E21</f>
        <v>5082.1900000000005</v>
      </c>
      <c r="F22" s="96">
        <f>F21+I21+J21+G21+H21</f>
        <v>223327</v>
      </c>
      <c r="G22" s="99"/>
      <c r="H22" s="97"/>
      <c r="I22" s="99"/>
      <c r="J22" s="100"/>
      <c r="K22" s="71">
        <f>B22+E22+F22</f>
        <v>255537.71</v>
      </c>
    </row>
  </sheetData>
  <mergeCells count="7">
    <mergeCell ref="A2:A4"/>
    <mergeCell ref="B2:J2"/>
    <mergeCell ref="K2:K4"/>
    <mergeCell ref="B22:D22"/>
    <mergeCell ref="F22:J22"/>
    <mergeCell ref="B3:D3"/>
    <mergeCell ref="F3:J3"/>
  </mergeCells>
  <phoneticPr fontId="0" type="noConversion"/>
  <printOptions horizontalCentered="1" verticalCentered="1"/>
  <pageMargins left="0.78740157480314965" right="0.39370078740157483" top="0.39370078740157483" bottom="0.39370078740157483" header="0.39370078740157483" footer="0.39370078740157483"/>
  <pageSetup paperSize="9" scale="1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Normal="100" workbookViewId="0">
      <pane xSplit="1" ySplit="4" topLeftCell="B17" activePane="bottomRight" state="frozen"/>
      <selection pane="topRight" activeCell="B1" sqref="B1"/>
      <selection pane="bottomLeft" activeCell="A7" sqref="A7"/>
      <selection pane="bottomRight" activeCell="H35" sqref="H35"/>
    </sheetView>
  </sheetViews>
  <sheetFormatPr defaultRowHeight="15"/>
  <cols>
    <col min="1" max="1" width="19.85546875" customWidth="1"/>
    <col min="2" max="11" width="10.7109375" customWidth="1"/>
    <col min="12" max="12" width="11.42578125" customWidth="1"/>
    <col min="13" max="21" width="10.7109375" customWidth="1"/>
    <col min="22" max="22" width="12.28515625" customWidth="1"/>
  </cols>
  <sheetData>
    <row r="1" spans="1:22">
      <c r="V1" s="6" t="s">
        <v>63</v>
      </c>
    </row>
    <row r="2" spans="1:22" s="18" customFormat="1" ht="20.100000000000001" customHeight="1">
      <c r="A2" s="109" t="s">
        <v>41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s="18" customFormat="1" ht="20.100000000000001" customHeight="1">
      <c r="A3" s="111" t="s">
        <v>26</v>
      </c>
      <c r="B3" s="109" t="s">
        <v>29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31"/>
      <c r="V3" s="110" t="s">
        <v>27</v>
      </c>
    </row>
    <row r="4" spans="1:22" s="18" customFormat="1" ht="20.100000000000001" customHeight="1">
      <c r="A4" s="111"/>
      <c r="B4" s="22">
        <v>1261</v>
      </c>
      <c r="C4" s="22">
        <v>1271</v>
      </c>
      <c r="D4" s="22">
        <v>1262</v>
      </c>
      <c r="E4" s="22">
        <v>1272</v>
      </c>
      <c r="F4" s="22">
        <v>1213</v>
      </c>
      <c r="G4" s="22">
        <v>1223</v>
      </c>
      <c r="H4" s="22" t="s">
        <v>0</v>
      </c>
      <c r="I4" s="22" t="s">
        <v>1</v>
      </c>
      <c r="J4" s="22">
        <v>1264</v>
      </c>
      <c r="K4" s="22">
        <v>1274</v>
      </c>
      <c r="L4" s="22">
        <v>1371</v>
      </c>
      <c r="M4" s="22">
        <v>1362</v>
      </c>
      <c r="N4" s="22">
        <v>1372</v>
      </c>
      <c r="O4" s="22">
        <v>1313</v>
      </c>
      <c r="P4" s="22">
        <v>1323</v>
      </c>
      <c r="Q4" s="22">
        <v>1363</v>
      </c>
      <c r="R4" s="22">
        <v>1373</v>
      </c>
      <c r="S4" s="22">
        <v>1364</v>
      </c>
      <c r="T4" s="22">
        <v>1374</v>
      </c>
      <c r="U4" s="22" t="s">
        <v>2</v>
      </c>
      <c r="V4" s="110"/>
    </row>
    <row r="5" spans="1:22" s="9" customFormat="1" ht="18" customHeight="1">
      <c r="A5" s="23" t="s">
        <v>8</v>
      </c>
      <c r="B5" s="4"/>
      <c r="C5" s="4"/>
      <c r="D5" s="4"/>
      <c r="E5" s="4"/>
      <c r="F5" s="4"/>
      <c r="G5" s="4"/>
      <c r="H5" s="4"/>
      <c r="I5" s="4">
        <v>436</v>
      </c>
      <c r="J5" s="4"/>
      <c r="K5" s="4"/>
      <c r="L5" s="4"/>
      <c r="M5" s="4"/>
      <c r="N5" s="4"/>
      <c r="O5" s="4"/>
      <c r="P5" s="4"/>
      <c r="Q5" s="4"/>
      <c r="R5" s="4">
        <v>1242</v>
      </c>
      <c r="S5" s="4"/>
      <c r="T5" s="4"/>
      <c r="U5" s="4"/>
      <c r="V5" s="4">
        <f t="shared" ref="V5:V14" si="0">B5+C5+D5+E5+F5+G5+H5+I5+J5+K5+L5+M5+N5+O5+P5+Q5+R5+S5+T5+U5</f>
        <v>1678</v>
      </c>
    </row>
    <row r="6" spans="1:22" s="9" customFormat="1" ht="18" customHeight="1">
      <c r="A6" s="24" t="s">
        <v>11</v>
      </c>
      <c r="B6" s="2"/>
      <c r="C6" s="2"/>
      <c r="D6" s="2"/>
      <c r="E6" s="2"/>
      <c r="F6" s="2"/>
      <c r="G6" s="2"/>
      <c r="H6" s="2">
        <v>247</v>
      </c>
      <c r="I6" s="2">
        <v>87</v>
      </c>
      <c r="J6" s="2"/>
      <c r="K6" s="2"/>
      <c r="L6" s="2"/>
      <c r="M6" s="2"/>
      <c r="N6" s="2"/>
      <c r="O6" s="2"/>
      <c r="P6" s="2"/>
      <c r="Q6" s="2">
        <v>305</v>
      </c>
      <c r="R6" s="2">
        <v>1696</v>
      </c>
      <c r="S6" s="2">
        <v>58</v>
      </c>
      <c r="T6" s="2"/>
      <c r="U6" s="2"/>
      <c r="V6" s="2">
        <f t="shared" si="0"/>
        <v>2393</v>
      </c>
    </row>
    <row r="7" spans="1:22" s="9" customFormat="1" ht="18" customHeight="1">
      <c r="A7" s="23" t="s">
        <v>12</v>
      </c>
      <c r="B7" s="4">
        <v>394</v>
      </c>
      <c r="C7" s="4"/>
      <c r="D7" s="4"/>
      <c r="E7" s="4"/>
      <c r="F7" s="4"/>
      <c r="G7" s="4"/>
      <c r="H7" s="4">
        <v>90</v>
      </c>
      <c r="I7" s="4">
        <v>2085</v>
      </c>
      <c r="J7" s="4"/>
      <c r="K7" s="4"/>
      <c r="L7" s="4">
        <v>964</v>
      </c>
      <c r="M7" s="4">
        <v>2606</v>
      </c>
      <c r="N7" s="4">
        <v>2982</v>
      </c>
      <c r="O7" s="4"/>
      <c r="P7" s="4"/>
      <c r="Q7" s="4">
        <v>1373</v>
      </c>
      <c r="R7" s="4">
        <v>4717</v>
      </c>
      <c r="S7" s="4">
        <v>105</v>
      </c>
      <c r="T7" s="4">
        <v>3631</v>
      </c>
      <c r="U7" s="4"/>
      <c r="V7" s="4">
        <f t="shared" si="0"/>
        <v>18947</v>
      </c>
    </row>
    <row r="8" spans="1:22" s="9" customFormat="1" ht="18" customHeight="1">
      <c r="A8" s="24" t="s">
        <v>6</v>
      </c>
      <c r="B8" s="2"/>
      <c r="C8" s="2">
        <v>1386</v>
      </c>
      <c r="D8" s="2"/>
      <c r="E8" s="2">
        <v>585</v>
      </c>
      <c r="F8" s="2"/>
      <c r="G8" s="2"/>
      <c r="H8" s="2"/>
      <c r="I8" s="2">
        <v>5460</v>
      </c>
      <c r="J8" s="2"/>
      <c r="K8" s="2"/>
      <c r="L8" s="2"/>
      <c r="M8" s="2"/>
      <c r="N8" s="2">
        <v>247</v>
      </c>
      <c r="O8" s="2"/>
      <c r="P8" s="2"/>
      <c r="Q8" s="2"/>
      <c r="R8" s="2"/>
      <c r="S8" s="2"/>
      <c r="T8" s="2"/>
      <c r="U8" s="2"/>
      <c r="V8" s="2">
        <f t="shared" si="0"/>
        <v>7678</v>
      </c>
    </row>
    <row r="9" spans="1:22" s="9" customFormat="1" ht="18" customHeight="1">
      <c r="A9" s="23" t="s">
        <v>30</v>
      </c>
      <c r="B9" s="4"/>
      <c r="C9" s="4"/>
      <c r="D9" s="4">
        <v>61</v>
      </c>
      <c r="E9" s="4">
        <v>115</v>
      </c>
      <c r="F9" s="4"/>
      <c r="G9" s="4"/>
      <c r="H9" s="4">
        <v>463</v>
      </c>
      <c r="I9" s="4">
        <v>2072</v>
      </c>
      <c r="J9" s="4"/>
      <c r="K9" s="4"/>
      <c r="L9" s="4"/>
      <c r="M9" s="4"/>
      <c r="N9" s="4">
        <v>1590</v>
      </c>
      <c r="O9" s="4"/>
      <c r="P9" s="4"/>
      <c r="Q9" s="4"/>
      <c r="R9" s="4">
        <v>8661</v>
      </c>
      <c r="S9" s="4"/>
      <c r="T9" s="4">
        <v>7095</v>
      </c>
      <c r="U9" s="4"/>
      <c r="V9" s="4">
        <f t="shared" si="0"/>
        <v>20057</v>
      </c>
    </row>
    <row r="10" spans="1:22" s="9" customFormat="1" ht="18" customHeight="1">
      <c r="A10" s="24" t="s">
        <v>31</v>
      </c>
      <c r="B10" s="2"/>
      <c r="C10" s="2"/>
      <c r="D10" s="2"/>
      <c r="E10" s="2">
        <v>0</v>
      </c>
      <c r="F10" s="2"/>
      <c r="G10" s="2"/>
      <c r="H10" s="2"/>
      <c r="I10" s="2">
        <v>254</v>
      </c>
      <c r="J10" s="2"/>
      <c r="K10" s="2">
        <v>12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266</v>
      </c>
    </row>
    <row r="11" spans="1:22" s="9" customFormat="1" ht="18" customHeight="1">
      <c r="A11" s="23" t="s">
        <v>19</v>
      </c>
      <c r="B11" s="4"/>
      <c r="C11" s="4"/>
      <c r="D11" s="4"/>
      <c r="E11" s="4">
        <v>16</v>
      </c>
      <c r="F11" s="4"/>
      <c r="G11" s="4"/>
      <c r="H11" s="4">
        <v>11700</v>
      </c>
      <c r="I11" s="4">
        <v>979</v>
      </c>
      <c r="J11" s="4">
        <v>459</v>
      </c>
      <c r="K11" s="4">
        <v>25</v>
      </c>
      <c r="L11" s="4"/>
      <c r="M11" s="4"/>
      <c r="N11" s="4"/>
      <c r="O11" s="4"/>
      <c r="P11" s="4"/>
      <c r="Q11" s="4"/>
      <c r="R11" s="4">
        <v>1</v>
      </c>
      <c r="S11" s="4"/>
      <c r="T11" s="4"/>
      <c r="U11" s="4"/>
      <c r="V11" s="4">
        <f t="shared" si="0"/>
        <v>13180</v>
      </c>
    </row>
    <row r="12" spans="1:22" s="9" customFormat="1" ht="18" customHeight="1">
      <c r="A12" s="24" t="s">
        <v>3</v>
      </c>
      <c r="B12" s="2"/>
      <c r="C12" s="2"/>
      <c r="D12" s="2"/>
      <c r="E12" s="2">
        <v>42602</v>
      </c>
      <c r="F12" s="2"/>
      <c r="G12" s="2"/>
      <c r="H12" s="2"/>
      <c r="I12" s="2">
        <v>68779</v>
      </c>
      <c r="J12" s="2"/>
      <c r="K12" s="2">
        <v>9370</v>
      </c>
      <c r="L12" s="2"/>
      <c r="M12" s="2"/>
      <c r="N12" s="2">
        <v>7694</v>
      </c>
      <c r="O12" s="2"/>
      <c r="P12" s="2"/>
      <c r="Q12" s="2"/>
      <c r="R12" s="2">
        <v>28143</v>
      </c>
      <c r="S12" s="2"/>
      <c r="T12" s="2">
        <v>5777</v>
      </c>
      <c r="U12" s="2"/>
      <c r="V12" s="2">
        <f t="shared" si="0"/>
        <v>162365</v>
      </c>
    </row>
    <row r="13" spans="1:22" s="9" customFormat="1" ht="18" customHeight="1">
      <c r="A13" s="23" t="s">
        <v>18</v>
      </c>
      <c r="B13" s="4"/>
      <c r="C13" s="4">
        <v>839</v>
      </c>
      <c r="D13" s="4">
        <v>1472</v>
      </c>
      <c r="E13" s="4">
        <v>4832</v>
      </c>
      <c r="F13" s="4"/>
      <c r="G13" s="4"/>
      <c r="H13" s="4"/>
      <c r="I13" s="4">
        <v>6355</v>
      </c>
      <c r="J13" s="4">
        <v>901</v>
      </c>
      <c r="K13" s="4"/>
      <c r="L13" s="4"/>
      <c r="M13" s="4"/>
      <c r="N13" s="4"/>
      <c r="O13" s="4">
        <v>873</v>
      </c>
      <c r="P13" s="4">
        <v>327</v>
      </c>
      <c r="Q13" s="4">
        <v>314</v>
      </c>
      <c r="R13" s="4">
        <v>242</v>
      </c>
      <c r="S13" s="4"/>
      <c r="T13" s="4"/>
      <c r="U13" s="4"/>
      <c r="V13" s="4">
        <f t="shared" si="0"/>
        <v>16155</v>
      </c>
    </row>
    <row r="14" spans="1:22" s="9" customFormat="1" ht="18" customHeight="1">
      <c r="A14" s="24" t="s">
        <v>28</v>
      </c>
      <c r="B14" s="2"/>
      <c r="C14" s="2"/>
      <c r="D14" s="2"/>
      <c r="E14" s="2">
        <v>2853</v>
      </c>
      <c r="F14" s="2"/>
      <c r="G14" s="2"/>
      <c r="H14" s="2">
        <v>1470</v>
      </c>
      <c r="I14" s="2">
        <v>10425</v>
      </c>
      <c r="J14" s="2"/>
      <c r="K14" s="2"/>
      <c r="L14" s="2"/>
      <c r="M14" s="2">
        <v>1984</v>
      </c>
      <c r="N14" s="2">
        <v>26143</v>
      </c>
      <c r="O14" s="2"/>
      <c r="P14" s="2"/>
      <c r="Q14" s="2">
        <v>2422</v>
      </c>
      <c r="R14" s="2">
        <v>73963</v>
      </c>
      <c r="S14" s="2">
        <v>249</v>
      </c>
      <c r="T14" s="2">
        <v>4046</v>
      </c>
      <c r="U14" s="2"/>
      <c r="V14" s="2">
        <f t="shared" si="0"/>
        <v>123555</v>
      </c>
    </row>
    <row r="15" spans="1:22" s="9" customFormat="1" ht="18" hidden="1" customHeight="1">
      <c r="A15" s="23" t="s">
        <v>16</v>
      </c>
      <c r="B15" s="4"/>
      <c r="C15" s="4">
        <v>0</v>
      </c>
      <c r="D15" s="4"/>
      <c r="E15" s="4">
        <v>0</v>
      </c>
      <c r="F15" s="4"/>
      <c r="G15" s="4"/>
      <c r="H15" s="4">
        <v>0</v>
      </c>
      <c r="I15" s="4">
        <v>0</v>
      </c>
      <c r="J15" s="4"/>
      <c r="K15" s="4"/>
      <c r="L15" s="4"/>
      <c r="M15" s="4">
        <v>0</v>
      </c>
      <c r="N15" s="4">
        <v>0</v>
      </c>
      <c r="O15" s="4"/>
      <c r="P15" s="4"/>
      <c r="Q15" s="4">
        <v>0</v>
      </c>
      <c r="R15" s="4">
        <v>0</v>
      </c>
      <c r="S15" s="4">
        <v>0</v>
      </c>
      <c r="T15" s="4">
        <v>0</v>
      </c>
      <c r="U15" s="4"/>
      <c r="V15" s="4" t="e">
        <f>B15+C15+D15+E15+F15+G15+H15+I15+J15+K15+L15+#REF!+M15+N15+O15+P15+Q15+R15+S15+T15+#REF!+U15+#REF!</f>
        <v>#REF!</v>
      </c>
    </row>
    <row r="16" spans="1:22" s="9" customFormat="1" ht="18" customHeight="1">
      <c r="A16" s="23" t="s">
        <v>7</v>
      </c>
      <c r="B16" s="4"/>
      <c r="C16" s="4">
        <v>54</v>
      </c>
      <c r="D16" s="4"/>
      <c r="E16" s="4"/>
      <c r="F16" s="4"/>
      <c r="G16" s="4"/>
      <c r="H16" s="4"/>
      <c r="I16" s="4">
        <v>430</v>
      </c>
      <c r="J16" s="4"/>
      <c r="K16" s="4"/>
      <c r="L16" s="4"/>
      <c r="M16" s="4"/>
      <c r="N16" s="4"/>
      <c r="O16" s="4"/>
      <c r="P16" s="4"/>
      <c r="Q16" s="4">
        <v>81</v>
      </c>
      <c r="R16" s="4"/>
      <c r="S16" s="4"/>
      <c r="T16" s="4"/>
      <c r="U16" s="4"/>
      <c r="V16" s="4">
        <f t="shared" ref="V16:V26" si="1">B16+C16+D16+E16+F16+G16+H16+I16+J16+K16+L16+M16+N16+O16+P16+Q16+R16+S16+T16+U16</f>
        <v>565</v>
      </c>
    </row>
    <row r="17" spans="1:22" s="9" customFormat="1" ht="18" customHeight="1">
      <c r="A17" s="24" t="s">
        <v>21</v>
      </c>
      <c r="B17" s="2"/>
      <c r="C17" s="2"/>
      <c r="D17" s="2">
        <v>634</v>
      </c>
      <c r="E17" s="2">
        <v>401</v>
      </c>
      <c r="F17" s="2"/>
      <c r="G17" s="2"/>
      <c r="H17" s="2">
        <v>752</v>
      </c>
      <c r="I17" s="2">
        <v>2128</v>
      </c>
      <c r="J17" s="2">
        <v>358</v>
      </c>
      <c r="K17" s="2">
        <v>2336</v>
      </c>
      <c r="L17" s="2"/>
      <c r="M17" s="2">
        <v>849</v>
      </c>
      <c r="N17" s="2">
        <v>2185</v>
      </c>
      <c r="O17" s="2"/>
      <c r="P17" s="2"/>
      <c r="Q17" s="2">
        <v>1432</v>
      </c>
      <c r="R17" s="2">
        <v>5307</v>
      </c>
      <c r="S17" s="2">
        <v>516</v>
      </c>
      <c r="T17" s="2">
        <v>1143</v>
      </c>
      <c r="U17" s="2"/>
      <c r="V17" s="2">
        <f t="shared" si="1"/>
        <v>18041</v>
      </c>
    </row>
    <row r="18" spans="1:22" s="9" customFormat="1" ht="18" customHeight="1">
      <c r="A18" s="23" t="s">
        <v>9</v>
      </c>
      <c r="B18" s="4"/>
      <c r="C18" s="4"/>
      <c r="D18" s="4"/>
      <c r="E18" s="4">
        <v>3157</v>
      </c>
      <c r="F18" s="4"/>
      <c r="G18" s="4"/>
      <c r="H18" s="4"/>
      <c r="I18" s="4">
        <v>4466</v>
      </c>
      <c r="J18" s="4">
        <v>799</v>
      </c>
      <c r="K18" s="4">
        <v>9972</v>
      </c>
      <c r="L18" s="4"/>
      <c r="M18" s="4"/>
      <c r="N18" s="4">
        <v>2259</v>
      </c>
      <c r="O18" s="4"/>
      <c r="P18" s="4"/>
      <c r="Q18" s="4">
        <v>838</v>
      </c>
      <c r="R18" s="4">
        <v>36465</v>
      </c>
      <c r="S18" s="4"/>
      <c r="T18" s="4">
        <v>12537</v>
      </c>
      <c r="U18" s="4"/>
      <c r="V18" s="4">
        <f t="shared" si="1"/>
        <v>70493</v>
      </c>
    </row>
    <row r="19" spans="1:22" s="9" customFormat="1" ht="18" customHeight="1">
      <c r="A19" s="24" t="s">
        <v>4</v>
      </c>
      <c r="B19" s="2"/>
      <c r="C19" s="2">
        <v>4476</v>
      </c>
      <c r="D19" s="2"/>
      <c r="E19" s="2">
        <v>60097</v>
      </c>
      <c r="F19" s="2"/>
      <c r="G19" s="2"/>
      <c r="H19" s="2"/>
      <c r="I19" s="2">
        <v>54668</v>
      </c>
      <c r="J19" s="2"/>
      <c r="K19" s="2">
        <v>31267</v>
      </c>
      <c r="L19" s="2"/>
      <c r="M19" s="2"/>
      <c r="N19" s="2">
        <v>3449</v>
      </c>
      <c r="O19" s="2"/>
      <c r="P19" s="2"/>
      <c r="Q19" s="2"/>
      <c r="R19" s="2">
        <v>3766</v>
      </c>
      <c r="S19" s="2"/>
      <c r="T19" s="2"/>
      <c r="U19" s="2"/>
      <c r="V19" s="2">
        <f t="shared" si="1"/>
        <v>157723</v>
      </c>
    </row>
    <row r="20" spans="1:22" s="9" customFormat="1" ht="18" customHeight="1">
      <c r="A20" s="23" t="s">
        <v>22</v>
      </c>
      <c r="B20" s="4"/>
      <c r="C20" s="4"/>
      <c r="D20" s="4">
        <v>230</v>
      </c>
      <c r="E20" s="4"/>
      <c r="F20" s="4"/>
      <c r="G20" s="4"/>
      <c r="H20" s="4"/>
      <c r="I20" s="4"/>
      <c r="J20" s="4">
        <v>461</v>
      </c>
      <c r="K20" s="4">
        <v>832</v>
      </c>
      <c r="L20" s="4"/>
      <c r="M20" s="4"/>
      <c r="N20" s="4"/>
      <c r="O20" s="4"/>
      <c r="P20" s="4"/>
      <c r="Q20" s="4">
        <v>5066</v>
      </c>
      <c r="R20" s="4">
        <v>22207</v>
      </c>
      <c r="S20" s="4">
        <v>845</v>
      </c>
      <c r="T20" s="4">
        <v>7914</v>
      </c>
      <c r="U20" s="4"/>
      <c r="V20" s="4">
        <f t="shared" si="1"/>
        <v>37555</v>
      </c>
    </row>
    <row r="21" spans="1:22" s="9" customFormat="1" ht="18" customHeight="1">
      <c r="A21" s="24" t="s">
        <v>13</v>
      </c>
      <c r="B21" s="2"/>
      <c r="C21" s="2"/>
      <c r="D21" s="2">
        <v>770</v>
      </c>
      <c r="E21" s="2">
        <v>478</v>
      </c>
      <c r="F21" s="2"/>
      <c r="G21" s="2"/>
      <c r="H21" s="2">
        <v>359</v>
      </c>
      <c r="I21" s="2">
        <v>7239</v>
      </c>
      <c r="J21" s="2"/>
      <c r="K21" s="2">
        <v>898</v>
      </c>
      <c r="L21" s="2"/>
      <c r="M21" s="2">
        <v>4832</v>
      </c>
      <c r="N21" s="2">
        <v>370</v>
      </c>
      <c r="O21" s="2"/>
      <c r="P21" s="2"/>
      <c r="Q21" s="2">
        <v>12709</v>
      </c>
      <c r="R21" s="2">
        <v>7594</v>
      </c>
      <c r="S21" s="2">
        <v>1898</v>
      </c>
      <c r="T21" s="2">
        <v>408</v>
      </c>
      <c r="U21" s="2"/>
      <c r="V21" s="2">
        <f t="shared" si="1"/>
        <v>37555</v>
      </c>
    </row>
    <row r="22" spans="1:22" s="9" customFormat="1" ht="18" customHeight="1">
      <c r="A22" s="23" t="s">
        <v>32</v>
      </c>
      <c r="B22" s="4"/>
      <c r="C22" s="4">
        <v>269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>
        <f t="shared" si="1"/>
        <v>269</v>
      </c>
    </row>
    <row r="23" spans="1:22" s="9" customFormat="1" ht="18" customHeight="1">
      <c r="A23" s="24" t="s">
        <v>33</v>
      </c>
      <c r="B23" s="2"/>
      <c r="C23" s="2">
        <v>86</v>
      </c>
      <c r="D23" s="2"/>
      <c r="E23" s="2"/>
      <c r="F23" s="2"/>
      <c r="G23" s="2"/>
      <c r="H23" s="2"/>
      <c r="I23" s="2">
        <v>1134</v>
      </c>
      <c r="J23" s="2"/>
      <c r="K23" s="2"/>
      <c r="L23" s="2"/>
      <c r="M23" s="2"/>
      <c r="N23" s="2"/>
      <c r="O23" s="2"/>
      <c r="P23" s="2"/>
      <c r="Q23" s="2">
        <v>189</v>
      </c>
      <c r="R23" s="2"/>
      <c r="S23" s="2"/>
      <c r="T23" s="2"/>
      <c r="U23" s="2"/>
      <c r="V23" s="2">
        <f t="shared" si="1"/>
        <v>1409</v>
      </c>
    </row>
    <row r="24" spans="1:22" s="9" customFormat="1" ht="18" customHeight="1">
      <c r="A24" s="23" t="s">
        <v>10</v>
      </c>
      <c r="B24" s="4"/>
      <c r="C24" s="4"/>
      <c r="D24" s="4"/>
      <c r="E24" s="4"/>
      <c r="F24" s="4"/>
      <c r="G24" s="4"/>
      <c r="H24" s="4"/>
      <c r="I24" s="4">
        <v>5292</v>
      </c>
      <c r="J24" s="4">
        <v>547</v>
      </c>
      <c r="K24" s="4">
        <v>1700</v>
      </c>
      <c r="L24" s="4"/>
      <c r="M24" s="4"/>
      <c r="N24" s="4">
        <v>147</v>
      </c>
      <c r="O24" s="4"/>
      <c r="P24" s="4"/>
      <c r="Q24" s="4">
        <v>361</v>
      </c>
      <c r="R24" s="4">
        <v>5146</v>
      </c>
      <c r="S24" s="4">
        <v>1335</v>
      </c>
      <c r="T24" s="4">
        <v>4077</v>
      </c>
      <c r="U24" s="4"/>
      <c r="V24" s="4">
        <f t="shared" si="1"/>
        <v>18605</v>
      </c>
    </row>
    <row r="25" spans="1:22" s="9" customFormat="1" ht="18" customHeight="1">
      <c r="A25" s="24" t="s">
        <v>17</v>
      </c>
      <c r="B25" s="2"/>
      <c r="C25" s="2"/>
      <c r="D25" s="2"/>
      <c r="E25" s="2"/>
      <c r="F25" s="2"/>
      <c r="G25" s="2"/>
      <c r="H25" s="2"/>
      <c r="I25" s="2">
        <v>302</v>
      </c>
      <c r="J25" s="2"/>
      <c r="K25" s="2"/>
      <c r="L25" s="2"/>
      <c r="M25" s="2"/>
      <c r="N25" s="2">
        <v>433</v>
      </c>
      <c r="O25" s="2"/>
      <c r="P25" s="2"/>
      <c r="Q25" s="2">
        <v>19</v>
      </c>
      <c r="R25" s="2">
        <v>1479</v>
      </c>
      <c r="S25" s="2"/>
      <c r="T25" s="2"/>
      <c r="U25" s="2"/>
      <c r="V25" s="2">
        <f t="shared" si="1"/>
        <v>2233</v>
      </c>
    </row>
    <row r="26" spans="1:22" s="9" customFormat="1" ht="18" customHeight="1">
      <c r="A26" s="23" t="s">
        <v>24</v>
      </c>
      <c r="B26" s="4"/>
      <c r="C26" s="4"/>
      <c r="D26" s="4"/>
      <c r="E26" s="4">
        <v>140</v>
      </c>
      <c r="F26" s="4"/>
      <c r="G26" s="4">
        <v>97</v>
      </c>
      <c r="H26" s="4">
        <v>2204</v>
      </c>
      <c r="I26" s="4">
        <v>4309</v>
      </c>
      <c r="J26" s="4">
        <v>2815</v>
      </c>
      <c r="K26" s="4">
        <v>2910</v>
      </c>
      <c r="L26" s="4"/>
      <c r="M26" s="4"/>
      <c r="N26" s="4"/>
      <c r="O26" s="4"/>
      <c r="P26" s="4"/>
      <c r="Q26" s="4">
        <v>169</v>
      </c>
      <c r="R26" s="4">
        <v>153</v>
      </c>
      <c r="S26" s="4">
        <v>2125</v>
      </c>
      <c r="T26" s="4">
        <v>123</v>
      </c>
      <c r="U26" s="4"/>
      <c r="V26" s="4">
        <f t="shared" si="1"/>
        <v>15045</v>
      </c>
    </row>
    <row r="27" spans="1:22" s="9" customFormat="1" ht="18" hidden="1" customHeight="1">
      <c r="A27" s="23" t="s">
        <v>20</v>
      </c>
      <c r="B27" s="4"/>
      <c r="C27" s="4"/>
      <c r="D27" s="4"/>
      <c r="E27" s="4">
        <v>0</v>
      </c>
      <c r="F27" s="4"/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/>
      <c r="M27" s="4"/>
      <c r="N27" s="4">
        <v>0</v>
      </c>
      <c r="O27" s="4"/>
      <c r="P27" s="4"/>
      <c r="Q27" s="4">
        <v>0</v>
      </c>
      <c r="R27" s="4">
        <v>0</v>
      </c>
      <c r="S27" s="4">
        <v>0</v>
      </c>
      <c r="T27" s="4">
        <v>0</v>
      </c>
      <c r="U27" s="4"/>
      <c r="V27" s="4" t="e">
        <f>B27+C27+D27+E27+F27+G27+H27+I27+J27+K27+L27+#REF!+M27+N27+O27+P27+Q27+R27+S27+T27+#REF!+U27+#REF!</f>
        <v>#REF!</v>
      </c>
    </row>
    <row r="28" spans="1:22" s="9" customFormat="1" ht="18" customHeight="1">
      <c r="A28" s="24" t="s">
        <v>5</v>
      </c>
      <c r="B28" s="2"/>
      <c r="C28" s="2"/>
      <c r="D28" s="2"/>
      <c r="E28" s="2">
        <v>28205</v>
      </c>
      <c r="F28" s="2"/>
      <c r="G28" s="2"/>
      <c r="H28" s="2"/>
      <c r="I28" s="2">
        <v>23132</v>
      </c>
      <c r="J28" s="2"/>
      <c r="K28" s="2">
        <v>8242</v>
      </c>
      <c r="L28" s="2"/>
      <c r="M28" s="2"/>
      <c r="N28" s="2">
        <v>18653</v>
      </c>
      <c r="O28" s="2"/>
      <c r="P28" s="2"/>
      <c r="Q28" s="2"/>
      <c r="R28" s="2">
        <v>5728</v>
      </c>
      <c r="S28" s="2"/>
      <c r="T28" s="2">
        <v>3032</v>
      </c>
      <c r="U28" s="2"/>
      <c r="V28" s="2">
        <f>B28+C28+D28+E28+F28+G28+H28+I28+J28+K28+L28+M28+N28+O28+P28+Q28+R28+S28+T28+U28</f>
        <v>86992</v>
      </c>
    </row>
    <row r="29" spans="1:22" s="9" customFormat="1" ht="18" customHeight="1">
      <c r="A29" s="23" t="s">
        <v>23</v>
      </c>
      <c r="B29" s="4"/>
      <c r="C29" s="4"/>
      <c r="D29" s="4">
        <v>587</v>
      </c>
      <c r="E29" s="4">
        <v>1223</v>
      </c>
      <c r="F29" s="4">
        <v>48</v>
      </c>
      <c r="G29" s="4"/>
      <c r="H29" s="4">
        <v>10090</v>
      </c>
      <c r="I29" s="4">
        <v>4882</v>
      </c>
      <c r="J29" s="4">
        <v>79</v>
      </c>
      <c r="K29" s="4">
        <v>547</v>
      </c>
      <c r="L29" s="4"/>
      <c r="M29" s="4">
        <v>745</v>
      </c>
      <c r="N29" s="4">
        <v>11627</v>
      </c>
      <c r="O29" s="4">
        <v>47</v>
      </c>
      <c r="P29" s="4"/>
      <c r="Q29" s="4">
        <v>1625</v>
      </c>
      <c r="R29" s="4">
        <v>95078</v>
      </c>
      <c r="S29" s="4">
        <v>564</v>
      </c>
      <c r="T29" s="4">
        <v>10765</v>
      </c>
      <c r="U29" s="4">
        <v>352</v>
      </c>
      <c r="V29" s="4">
        <f>B29+C29+D29+E29+F29+G29+H29+I29+J29+K29+L29+M29+N29+O29+P29+Q29+R29+S29+T29+U29</f>
        <v>138259</v>
      </c>
    </row>
    <row r="30" spans="1:22" s="9" customFormat="1" ht="18" customHeight="1">
      <c r="A30" s="19" t="s">
        <v>25</v>
      </c>
      <c r="B30" s="7">
        <f>SUM(B5:B29)</f>
        <v>394</v>
      </c>
      <c r="C30" s="7">
        <f t="shared" ref="C30:U30" si="2">SUM(C5:C29)</f>
        <v>7110</v>
      </c>
      <c r="D30" s="7">
        <f t="shared" si="2"/>
        <v>3754</v>
      </c>
      <c r="E30" s="7">
        <f t="shared" si="2"/>
        <v>144704</v>
      </c>
      <c r="F30" s="7">
        <f t="shared" si="2"/>
        <v>48</v>
      </c>
      <c r="G30" s="7">
        <f t="shared" si="2"/>
        <v>97</v>
      </c>
      <c r="H30" s="7">
        <f t="shared" si="2"/>
        <v>27375</v>
      </c>
      <c r="I30" s="7">
        <f t="shared" si="2"/>
        <v>204914</v>
      </c>
      <c r="J30" s="7">
        <f t="shared" si="2"/>
        <v>6419</v>
      </c>
      <c r="K30" s="7">
        <f t="shared" si="2"/>
        <v>68111</v>
      </c>
      <c r="L30" s="7">
        <f t="shared" si="2"/>
        <v>964</v>
      </c>
      <c r="M30" s="7">
        <f t="shared" si="2"/>
        <v>11016</v>
      </c>
      <c r="N30" s="7">
        <f t="shared" si="2"/>
        <v>77779</v>
      </c>
      <c r="O30" s="7">
        <f t="shared" si="2"/>
        <v>920</v>
      </c>
      <c r="P30" s="7">
        <f t="shared" si="2"/>
        <v>327</v>
      </c>
      <c r="Q30" s="7">
        <f t="shared" si="2"/>
        <v>26903</v>
      </c>
      <c r="R30" s="7">
        <f t="shared" si="2"/>
        <v>301588</v>
      </c>
      <c r="S30" s="7">
        <f t="shared" si="2"/>
        <v>7695</v>
      </c>
      <c r="T30" s="7">
        <f t="shared" si="2"/>
        <v>60548</v>
      </c>
      <c r="U30" s="7">
        <f t="shared" si="2"/>
        <v>352</v>
      </c>
      <c r="V30" s="8">
        <f>V5+V6+V7+V8+V9+V10+V11+V12+V13+V14+V16+V17+V18+V19+V20+V21+V22+V23+V24+V25+V26+V28+V29</f>
        <v>951018</v>
      </c>
    </row>
    <row r="31" spans="1:22" s="9" customFormat="1" ht="18" customHeight="1">
      <c r="A31" s="19" t="s">
        <v>38</v>
      </c>
      <c r="B31" s="106">
        <f>B30+C30+D30+E30+F30+G30+H30+I30+J30+K30</f>
        <v>462926</v>
      </c>
      <c r="C31" s="107"/>
      <c r="D31" s="107"/>
      <c r="E31" s="107"/>
      <c r="F31" s="107"/>
      <c r="G31" s="107"/>
      <c r="H31" s="107"/>
      <c r="I31" s="107"/>
      <c r="J31" s="107"/>
      <c r="K31" s="108"/>
      <c r="L31" s="106">
        <f>L30+M30+N30+O30+P30+Q30+R30+S30+T30</f>
        <v>487740</v>
      </c>
      <c r="M31" s="107"/>
      <c r="N31" s="107"/>
      <c r="O31" s="107"/>
      <c r="P31" s="107"/>
      <c r="Q31" s="107"/>
      <c r="R31" s="107"/>
      <c r="S31" s="107"/>
      <c r="T31" s="108"/>
      <c r="U31" s="32">
        <f>U30</f>
        <v>352</v>
      </c>
      <c r="V31" s="8">
        <f>B31+L31+U31</f>
        <v>951018</v>
      </c>
    </row>
    <row r="32" spans="1:22" ht="15.75">
      <c r="A32" s="39" t="s">
        <v>83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</sheetData>
  <mergeCells count="6">
    <mergeCell ref="B31:K31"/>
    <mergeCell ref="L31:T31"/>
    <mergeCell ref="A2:V2"/>
    <mergeCell ref="V3:V4"/>
    <mergeCell ref="A3:A4"/>
    <mergeCell ref="B3:T3"/>
  </mergeCells>
  <phoneticPr fontId="0" type="noConversion"/>
  <printOptions horizontalCentered="1" verticalCentered="1"/>
  <pageMargins left="0" right="0" top="0.55118110236220474" bottom="0.55118110236220474" header="0.11811023622047245" footer="0.11811023622047245"/>
  <pageSetup paperSize="9" scale="58" orientation="landscape" horizontalDpi="4294967295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90" zoomScaleNormal="90" workbookViewId="0">
      <pane xSplit="1" ySplit="4" topLeftCell="B20" activePane="bottomRight" state="frozen"/>
      <selection activeCell="A32" sqref="A32:W32"/>
      <selection pane="topRight" activeCell="A32" sqref="A32:W32"/>
      <selection pane="bottomLeft" activeCell="A32" sqref="A32:W32"/>
      <selection pane="bottomRight" activeCell="F25" sqref="F25"/>
    </sheetView>
  </sheetViews>
  <sheetFormatPr defaultRowHeight="18.75"/>
  <cols>
    <col min="1" max="1" width="19.85546875" bestFit="1" customWidth="1"/>
    <col min="2" max="7" width="12.7109375" customWidth="1"/>
    <col min="8" max="8" width="14.7109375" style="9" customWidth="1"/>
  </cols>
  <sheetData>
    <row r="1" spans="1:8" ht="18" customHeight="1">
      <c r="A1" s="16"/>
      <c r="B1" s="16"/>
      <c r="C1" s="16"/>
      <c r="D1" s="16"/>
      <c r="E1" s="16"/>
      <c r="F1" s="16"/>
      <c r="G1" s="16"/>
      <c r="H1" s="17" t="s">
        <v>63</v>
      </c>
    </row>
    <row r="2" spans="1:8" ht="15">
      <c r="A2" s="112" t="s">
        <v>40</v>
      </c>
      <c r="B2" s="112"/>
      <c r="C2" s="112"/>
      <c r="D2" s="112"/>
      <c r="E2" s="112"/>
      <c r="F2" s="112"/>
      <c r="G2" s="112"/>
      <c r="H2" s="112"/>
    </row>
    <row r="3" spans="1:8" ht="18" customHeight="1">
      <c r="A3" s="116" t="s">
        <v>26</v>
      </c>
      <c r="B3" s="112" t="s">
        <v>35</v>
      </c>
      <c r="C3" s="112"/>
      <c r="D3" s="112"/>
      <c r="E3" s="112"/>
      <c r="F3" s="112"/>
      <c r="G3" s="112"/>
      <c r="H3" s="113" t="s">
        <v>27</v>
      </c>
    </row>
    <row r="4" spans="1:8" ht="18" customHeight="1">
      <c r="A4" s="116"/>
      <c r="B4" s="15">
        <v>1543</v>
      </c>
      <c r="C4" s="15">
        <v>1525</v>
      </c>
      <c r="D4" s="15">
        <v>1542</v>
      </c>
      <c r="E4" s="15">
        <v>1541</v>
      </c>
      <c r="F4" s="15">
        <v>1546</v>
      </c>
      <c r="G4" s="15">
        <v>1527</v>
      </c>
      <c r="H4" s="113"/>
    </row>
    <row r="5" spans="1:8" ht="18" customHeight="1">
      <c r="A5" s="3" t="s">
        <v>14</v>
      </c>
      <c r="B5" s="12">
        <v>13578</v>
      </c>
      <c r="C5" s="28"/>
      <c r="D5" s="12">
        <v>52125</v>
      </c>
      <c r="E5" s="12">
        <v>27736</v>
      </c>
      <c r="F5" s="12"/>
      <c r="G5" s="12"/>
      <c r="H5" s="13">
        <f>SUM(B5:G5)</f>
        <v>93439</v>
      </c>
    </row>
    <row r="6" spans="1:8" ht="18" customHeight="1">
      <c r="A6" s="1" t="s">
        <v>8</v>
      </c>
      <c r="B6" s="14"/>
      <c r="C6" s="29"/>
      <c r="D6" s="14"/>
      <c r="E6" s="14"/>
      <c r="F6" s="14"/>
      <c r="G6" s="14">
        <v>6961</v>
      </c>
      <c r="H6" s="27">
        <f t="shared" ref="H6:H29" si="0">SUM(B6:G6)</f>
        <v>6961</v>
      </c>
    </row>
    <row r="7" spans="1:8" ht="18" customHeight="1">
      <c r="A7" s="3" t="s">
        <v>11</v>
      </c>
      <c r="B7" s="12">
        <v>9278</v>
      </c>
      <c r="C7" s="28">
        <v>3248</v>
      </c>
      <c r="D7" s="12">
        <v>1591</v>
      </c>
      <c r="E7" s="12">
        <v>14702</v>
      </c>
      <c r="F7" s="12">
        <v>3659</v>
      </c>
      <c r="G7" s="12"/>
      <c r="H7" s="13">
        <f t="shared" si="0"/>
        <v>32478</v>
      </c>
    </row>
    <row r="8" spans="1:8" ht="18" customHeight="1">
      <c r="A8" s="1" t="s">
        <v>12</v>
      </c>
      <c r="B8" s="14">
        <v>19605</v>
      </c>
      <c r="C8" s="29"/>
      <c r="D8" s="14"/>
      <c r="E8" s="14"/>
      <c r="F8" s="14"/>
      <c r="G8" s="14"/>
      <c r="H8" s="27">
        <f t="shared" si="0"/>
        <v>19605</v>
      </c>
    </row>
    <row r="9" spans="1:8" ht="18" customHeight="1">
      <c r="A9" s="3" t="s">
        <v>6</v>
      </c>
      <c r="B9" s="12">
        <v>38350</v>
      </c>
      <c r="C9" s="28"/>
      <c r="D9" s="12"/>
      <c r="E9" s="12"/>
      <c r="F9" s="12"/>
      <c r="G9" s="12"/>
      <c r="H9" s="13">
        <f t="shared" si="0"/>
        <v>38350</v>
      </c>
    </row>
    <row r="10" spans="1:8" ht="18" customHeight="1">
      <c r="A10" s="1" t="s">
        <v>30</v>
      </c>
      <c r="B10" s="14">
        <v>23073</v>
      </c>
      <c r="C10" s="29"/>
      <c r="D10" s="14">
        <v>19747</v>
      </c>
      <c r="E10" s="14"/>
      <c r="F10" s="14"/>
      <c r="G10" s="14"/>
      <c r="H10" s="27">
        <f t="shared" si="0"/>
        <v>42820</v>
      </c>
    </row>
    <row r="11" spans="1:8" ht="18" customHeight="1">
      <c r="A11" s="3" t="s">
        <v>31</v>
      </c>
      <c r="B11" s="12">
        <v>39654</v>
      </c>
      <c r="C11" s="28"/>
      <c r="D11" s="12">
        <v>31049</v>
      </c>
      <c r="E11" s="12"/>
      <c r="F11" s="12"/>
      <c r="G11" s="12"/>
      <c r="H11" s="13">
        <f t="shared" si="0"/>
        <v>70703</v>
      </c>
    </row>
    <row r="12" spans="1:8" ht="18" customHeight="1">
      <c r="A12" s="1" t="s">
        <v>19</v>
      </c>
      <c r="B12" s="14">
        <v>726</v>
      </c>
      <c r="C12" s="29">
        <v>9549</v>
      </c>
      <c r="D12" s="14"/>
      <c r="E12" s="14"/>
      <c r="F12" s="14"/>
      <c r="G12" s="14"/>
      <c r="H12" s="27">
        <f t="shared" si="0"/>
        <v>10275</v>
      </c>
    </row>
    <row r="13" spans="1:8" ht="18" customHeight="1">
      <c r="A13" s="3" t="s">
        <v>18</v>
      </c>
      <c r="B13" s="12">
        <v>3542</v>
      </c>
      <c r="C13" s="28"/>
      <c r="D13" s="12"/>
      <c r="E13" s="12">
        <v>150</v>
      </c>
      <c r="F13" s="12"/>
      <c r="G13" s="12"/>
      <c r="H13" s="13">
        <f t="shared" si="0"/>
        <v>3692</v>
      </c>
    </row>
    <row r="14" spans="1:8" ht="18" customHeight="1">
      <c r="A14" s="1" t="s">
        <v>16</v>
      </c>
      <c r="B14" s="14"/>
      <c r="C14" s="29"/>
      <c r="D14" s="14">
        <v>11341</v>
      </c>
      <c r="E14" s="14">
        <v>6031</v>
      </c>
      <c r="F14" s="14"/>
      <c r="G14" s="14"/>
      <c r="H14" s="27">
        <f t="shared" si="0"/>
        <v>17372</v>
      </c>
    </row>
    <row r="15" spans="1:8" ht="18" customHeight="1">
      <c r="A15" s="3" t="s">
        <v>15</v>
      </c>
      <c r="B15" s="12">
        <v>2043</v>
      </c>
      <c r="C15" s="28"/>
      <c r="D15" s="12"/>
      <c r="E15" s="12"/>
      <c r="F15" s="12"/>
      <c r="G15" s="12"/>
      <c r="H15" s="13">
        <f t="shared" si="0"/>
        <v>2043</v>
      </c>
    </row>
    <row r="16" spans="1:8" ht="18" customHeight="1">
      <c r="A16" s="1" t="s">
        <v>7</v>
      </c>
      <c r="B16" s="14">
        <v>41422</v>
      </c>
      <c r="C16" s="29"/>
      <c r="D16" s="14">
        <v>53421</v>
      </c>
      <c r="E16" s="14">
        <v>22789</v>
      </c>
      <c r="F16" s="14"/>
      <c r="G16" s="14">
        <v>20887</v>
      </c>
      <c r="H16" s="33">
        <f t="shared" si="0"/>
        <v>138519</v>
      </c>
    </row>
    <row r="17" spans="1:8" ht="18" customHeight="1">
      <c r="A17" s="3" t="s">
        <v>21</v>
      </c>
      <c r="B17" s="12"/>
      <c r="C17" s="28"/>
      <c r="D17" s="12">
        <v>997</v>
      </c>
      <c r="E17" s="12">
        <v>24067</v>
      </c>
      <c r="F17" s="12"/>
      <c r="G17" s="12"/>
      <c r="H17" s="13">
        <f t="shared" si="0"/>
        <v>25064</v>
      </c>
    </row>
    <row r="18" spans="1:8" ht="18" customHeight="1">
      <c r="A18" s="1" t="s">
        <v>9</v>
      </c>
      <c r="B18" s="14"/>
      <c r="C18" s="29"/>
      <c r="D18" s="14">
        <v>3913</v>
      </c>
      <c r="E18" s="14"/>
      <c r="F18" s="14"/>
      <c r="G18" s="14"/>
      <c r="H18" s="27">
        <f t="shared" si="0"/>
        <v>3913</v>
      </c>
    </row>
    <row r="19" spans="1:8" ht="18" customHeight="1">
      <c r="A19" s="3" t="s">
        <v>22</v>
      </c>
      <c r="B19" s="12">
        <v>17000</v>
      </c>
      <c r="C19" s="28"/>
      <c r="D19" s="12">
        <v>34000</v>
      </c>
      <c r="E19" s="12">
        <v>1419</v>
      </c>
      <c r="F19" s="12"/>
      <c r="G19" s="12"/>
      <c r="H19" s="13">
        <f t="shared" si="0"/>
        <v>52419</v>
      </c>
    </row>
    <row r="20" spans="1:8" ht="18" customHeight="1">
      <c r="A20" s="1" t="s">
        <v>13</v>
      </c>
      <c r="B20" s="14">
        <v>2516</v>
      </c>
      <c r="C20" s="29"/>
      <c r="D20" s="14"/>
      <c r="E20" s="14">
        <v>32223</v>
      </c>
      <c r="F20" s="14"/>
      <c r="G20" s="14"/>
      <c r="H20" s="27">
        <f t="shared" si="0"/>
        <v>34739</v>
      </c>
    </row>
    <row r="21" spans="1:8" ht="18" customHeight="1">
      <c r="A21" s="3" t="s">
        <v>32</v>
      </c>
      <c r="B21" s="12"/>
      <c r="C21" s="28">
        <v>5171</v>
      </c>
      <c r="D21" s="12"/>
      <c r="E21" s="12"/>
      <c r="F21" s="12"/>
      <c r="G21" s="12"/>
      <c r="H21" s="13">
        <f t="shared" si="0"/>
        <v>5171</v>
      </c>
    </row>
    <row r="22" spans="1:8" ht="18" customHeight="1">
      <c r="A22" s="1" t="s">
        <v>33</v>
      </c>
      <c r="B22" s="14"/>
      <c r="C22" s="29"/>
      <c r="D22" s="14">
        <v>2000</v>
      </c>
      <c r="E22" s="14"/>
      <c r="F22" s="14"/>
      <c r="G22" s="14"/>
      <c r="H22" s="27">
        <f t="shared" si="0"/>
        <v>2000</v>
      </c>
    </row>
    <row r="23" spans="1:8" ht="18" customHeight="1">
      <c r="A23" s="3" t="s">
        <v>10</v>
      </c>
      <c r="B23" s="12"/>
      <c r="C23" s="28"/>
      <c r="D23" s="12"/>
      <c r="E23" s="12">
        <v>6510</v>
      </c>
      <c r="F23" s="12"/>
      <c r="G23" s="12"/>
      <c r="H23" s="13">
        <f t="shared" si="0"/>
        <v>6510</v>
      </c>
    </row>
    <row r="24" spans="1:8" ht="18" customHeight="1">
      <c r="A24" s="1" t="s">
        <v>17</v>
      </c>
      <c r="B24" s="14">
        <v>5855</v>
      </c>
      <c r="C24" s="29"/>
      <c r="D24" s="14">
        <v>4548</v>
      </c>
      <c r="E24" s="14">
        <v>5261</v>
      </c>
      <c r="F24" s="14"/>
      <c r="G24" s="14"/>
      <c r="H24" s="27">
        <f t="shared" si="0"/>
        <v>15664</v>
      </c>
    </row>
    <row r="25" spans="1:8" ht="18" customHeight="1">
      <c r="A25" s="3" t="s">
        <v>24</v>
      </c>
      <c r="B25" s="12"/>
      <c r="C25" s="28"/>
      <c r="D25" s="12"/>
      <c r="E25" s="12">
        <v>2202</v>
      </c>
      <c r="F25" s="12"/>
      <c r="G25" s="12"/>
      <c r="H25" s="13">
        <f t="shared" si="0"/>
        <v>2202</v>
      </c>
    </row>
    <row r="26" spans="1:8" ht="18" customHeight="1">
      <c r="A26" s="1" t="s">
        <v>20</v>
      </c>
      <c r="B26" s="14">
        <v>3378</v>
      </c>
      <c r="C26" s="29"/>
      <c r="D26" s="14">
        <v>24162</v>
      </c>
      <c r="E26" s="14"/>
      <c r="F26" s="14"/>
      <c r="G26" s="14"/>
      <c r="H26" s="27">
        <f t="shared" si="0"/>
        <v>27540</v>
      </c>
    </row>
    <row r="27" spans="1:8" ht="18" customHeight="1">
      <c r="A27" s="3" t="s">
        <v>5</v>
      </c>
      <c r="B27" s="12"/>
      <c r="C27" s="28"/>
      <c r="D27" s="12">
        <v>24769</v>
      </c>
      <c r="E27" s="12"/>
      <c r="F27" s="12"/>
      <c r="G27" s="12"/>
      <c r="H27" s="13">
        <f t="shared" si="0"/>
        <v>24769</v>
      </c>
    </row>
    <row r="28" spans="1:8" ht="18" customHeight="1">
      <c r="A28" s="1" t="s">
        <v>34</v>
      </c>
      <c r="B28" s="14"/>
      <c r="C28" s="29"/>
      <c r="D28" s="14">
        <v>2448</v>
      </c>
      <c r="E28" s="14"/>
      <c r="F28" s="14"/>
      <c r="G28" s="14"/>
      <c r="H28" s="27">
        <f t="shared" si="0"/>
        <v>2448</v>
      </c>
    </row>
    <row r="29" spans="1:8" ht="18" customHeight="1">
      <c r="A29" s="3" t="s">
        <v>23</v>
      </c>
      <c r="B29" s="12">
        <v>13834</v>
      </c>
      <c r="C29" s="28"/>
      <c r="D29" s="12">
        <v>5283</v>
      </c>
      <c r="E29" s="12"/>
      <c r="F29" s="12"/>
      <c r="G29" s="12"/>
      <c r="H29" s="13">
        <f t="shared" si="0"/>
        <v>19117</v>
      </c>
    </row>
    <row r="30" spans="1:8" s="21" customFormat="1" ht="18">
      <c r="A30" s="19" t="s">
        <v>25</v>
      </c>
      <c r="B30" s="26">
        <f t="shared" ref="B30:H30" si="1">SUM(B5:B29)</f>
        <v>233854</v>
      </c>
      <c r="C30" s="26">
        <f t="shared" si="1"/>
        <v>17968</v>
      </c>
      <c r="D30" s="26">
        <f t="shared" si="1"/>
        <v>271394</v>
      </c>
      <c r="E30" s="26">
        <f t="shared" si="1"/>
        <v>143090</v>
      </c>
      <c r="F30" s="26">
        <f t="shared" si="1"/>
        <v>3659</v>
      </c>
      <c r="G30" s="26">
        <f t="shared" si="1"/>
        <v>27848</v>
      </c>
      <c r="H30" s="26">
        <f t="shared" si="1"/>
        <v>697813</v>
      </c>
    </row>
    <row r="31" spans="1:8" s="21" customFormat="1" ht="18">
      <c r="A31" s="19" t="s">
        <v>38</v>
      </c>
      <c r="B31" s="114">
        <f>SUM(B30:G30)</f>
        <v>697813</v>
      </c>
      <c r="C31" s="114"/>
      <c r="D31" s="114"/>
      <c r="E31" s="114"/>
      <c r="F31" s="114"/>
      <c r="G31" s="114"/>
      <c r="H31" s="26">
        <f>H30</f>
        <v>697813</v>
      </c>
    </row>
    <row r="32" spans="1:8" ht="18.75" customHeight="1">
      <c r="A32" s="117" t="s">
        <v>62</v>
      </c>
      <c r="B32" s="117"/>
      <c r="C32" s="117"/>
      <c r="D32" s="117"/>
      <c r="E32" s="117"/>
      <c r="F32" s="117"/>
      <c r="G32" s="117"/>
      <c r="H32" s="117"/>
    </row>
    <row r="33" spans="1:8" ht="18.75" customHeight="1">
      <c r="A33" s="10"/>
      <c r="B33" s="10"/>
      <c r="C33" s="10"/>
      <c r="D33" s="10"/>
      <c r="E33" s="10"/>
      <c r="F33" s="10"/>
      <c r="G33" s="10"/>
      <c r="H33" s="10"/>
    </row>
    <row r="38" spans="1:8" ht="15.75">
      <c r="A38" s="115"/>
      <c r="B38" s="115"/>
      <c r="C38" s="115"/>
      <c r="D38" s="115"/>
      <c r="E38" s="115"/>
      <c r="F38" s="115"/>
      <c r="G38" s="115"/>
      <c r="H38" s="115"/>
    </row>
  </sheetData>
  <mergeCells count="7">
    <mergeCell ref="A2:H2"/>
    <mergeCell ref="H3:H4"/>
    <mergeCell ref="B31:G31"/>
    <mergeCell ref="A38:H38"/>
    <mergeCell ref="A3:A4"/>
    <mergeCell ref="B3:G3"/>
    <mergeCell ref="A32:H32"/>
  </mergeCells>
  <phoneticPr fontId="0" type="noConversion"/>
  <printOptions horizontalCentered="1" verticalCentered="1"/>
  <pageMargins left="0.51181102362204722" right="0.47244094488188981" top="0.74803149606299213" bottom="0.74803149606299213" header="0.31496062992125984" footer="0.31496062992125984"/>
  <pageSetup paperSize="9" scale="87" orientation="landscape" horizontalDpi="4294967295" r:id="rId1"/>
  <ignoredErrors>
    <ignoredError sqref="B30:G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Normal="100" workbookViewId="0">
      <pane xSplit="1" ySplit="5" topLeftCell="B20" activePane="bottomRight" state="frozen"/>
      <selection activeCell="A32" sqref="A32:W32"/>
      <selection pane="topRight" activeCell="A32" sqref="A32:W32"/>
      <selection pane="bottomLeft" activeCell="A32" sqref="A32:W32"/>
      <selection pane="bottomRight" activeCell="M33" sqref="M33"/>
    </sheetView>
  </sheetViews>
  <sheetFormatPr defaultRowHeight="15"/>
  <cols>
    <col min="1" max="1" width="18.42578125" customWidth="1"/>
    <col min="2" max="3" width="16.140625" customWidth="1"/>
    <col min="4" max="4" width="15.5703125" bestFit="1" customWidth="1"/>
  </cols>
  <sheetData>
    <row r="1" spans="1:4" ht="14.25" customHeight="1">
      <c r="D1" s="6" t="s">
        <v>63</v>
      </c>
    </row>
    <row r="2" spans="1:4" ht="11.25" customHeight="1">
      <c r="A2" s="118" t="s">
        <v>39</v>
      </c>
      <c r="B2" s="118"/>
      <c r="C2" s="118"/>
      <c r="D2" s="118"/>
    </row>
    <row r="3" spans="1:4" ht="19.5" customHeight="1">
      <c r="A3" s="118"/>
      <c r="B3" s="118"/>
      <c r="C3" s="118"/>
      <c r="D3" s="118"/>
    </row>
    <row r="4" spans="1:4" ht="15" customHeight="1">
      <c r="A4" s="116" t="s">
        <v>26</v>
      </c>
      <c r="B4" s="15" t="s">
        <v>36</v>
      </c>
      <c r="C4" s="15" t="s">
        <v>37</v>
      </c>
      <c r="D4" s="119" t="s">
        <v>27</v>
      </c>
    </row>
    <row r="5" spans="1:4" ht="27" customHeight="1">
      <c r="A5" s="116"/>
      <c r="B5" s="15">
        <v>2111</v>
      </c>
      <c r="C5" s="30">
        <v>2141</v>
      </c>
      <c r="D5" s="119"/>
    </row>
    <row r="6" spans="1:4" ht="18" hidden="1" customHeight="1">
      <c r="A6" s="3" t="s">
        <v>14</v>
      </c>
      <c r="B6" s="34"/>
      <c r="C6" s="34">
        <v>0</v>
      </c>
      <c r="D6" s="11">
        <f>SUM(B6:C6)</f>
        <v>0</v>
      </c>
    </row>
    <row r="7" spans="1:4" ht="18" hidden="1" customHeight="1">
      <c r="A7" s="1" t="s">
        <v>8</v>
      </c>
      <c r="B7" s="25"/>
      <c r="C7" s="25">
        <v>0</v>
      </c>
      <c r="D7" s="25">
        <f t="shared" ref="D7:D29" si="0">SUM(B7:C7)</f>
        <v>0</v>
      </c>
    </row>
    <row r="8" spans="1:4" ht="18" customHeight="1">
      <c r="A8" s="1" t="s">
        <v>11</v>
      </c>
      <c r="B8" s="25"/>
      <c r="C8" s="25">
        <v>20065</v>
      </c>
      <c r="D8" s="25">
        <f t="shared" si="0"/>
        <v>20065</v>
      </c>
    </row>
    <row r="9" spans="1:4" ht="18" customHeight="1">
      <c r="A9" s="3" t="s">
        <v>12</v>
      </c>
      <c r="B9" s="34"/>
      <c r="C9" s="34">
        <v>3500</v>
      </c>
      <c r="D9" s="11">
        <f t="shared" si="0"/>
        <v>3500</v>
      </c>
    </row>
    <row r="10" spans="1:4" ht="18" hidden="1" customHeight="1">
      <c r="A10" s="3" t="s">
        <v>6</v>
      </c>
      <c r="B10" s="34"/>
      <c r="C10" s="34">
        <v>0</v>
      </c>
      <c r="D10" s="11">
        <f t="shared" si="0"/>
        <v>0</v>
      </c>
    </row>
    <row r="11" spans="1:4" ht="18" customHeight="1">
      <c r="A11" s="1" t="s">
        <v>30</v>
      </c>
      <c r="B11" s="25"/>
      <c r="C11" s="25">
        <v>8141</v>
      </c>
      <c r="D11" s="25">
        <f t="shared" si="0"/>
        <v>8141</v>
      </c>
    </row>
    <row r="12" spans="1:4" ht="18" customHeight="1">
      <c r="A12" s="3" t="s">
        <v>31</v>
      </c>
      <c r="B12" s="34"/>
      <c r="C12" s="34">
        <v>2168</v>
      </c>
      <c r="D12" s="11">
        <f t="shared" si="0"/>
        <v>2168</v>
      </c>
    </row>
    <row r="13" spans="1:4" ht="18" customHeight="1">
      <c r="A13" s="1" t="s">
        <v>19</v>
      </c>
      <c r="B13" s="25"/>
      <c r="C13" s="25">
        <v>460</v>
      </c>
      <c r="D13" s="25">
        <f t="shared" si="0"/>
        <v>460</v>
      </c>
    </row>
    <row r="14" spans="1:4" ht="18" customHeight="1">
      <c r="A14" s="3" t="s">
        <v>18</v>
      </c>
      <c r="B14" s="34"/>
      <c r="C14" s="34">
        <v>385</v>
      </c>
      <c r="D14" s="11">
        <f t="shared" si="0"/>
        <v>385</v>
      </c>
    </row>
    <row r="15" spans="1:4" ht="18" hidden="1" customHeight="1">
      <c r="A15" s="1" t="s">
        <v>28</v>
      </c>
      <c r="B15" s="25"/>
      <c r="C15" s="25">
        <v>0</v>
      </c>
      <c r="D15" s="25">
        <f t="shared" si="0"/>
        <v>0</v>
      </c>
    </row>
    <row r="16" spans="1:4" ht="18" hidden="1" customHeight="1">
      <c r="A16" s="3" t="s">
        <v>16</v>
      </c>
      <c r="B16" s="34"/>
      <c r="C16" s="34">
        <v>0</v>
      </c>
      <c r="D16" s="11">
        <f t="shared" si="0"/>
        <v>0</v>
      </c>
    </row>
    <row r="17" spans="1:8" ht="18" customHeight="1">
      <c r="A17" s="1" t="s">
        <v>15</v>
      </c>
      <c r="B17" s="25"/>
      <c r="C17" s="25">
        <v>1450</v>
      </c>
      <c r="D17" s="25">
        <f t="shared" si="0"/>
        <v>1450</v>
      </c>
    </row>
    <row r="18" spans="1:8" ht="18" customHeight="1">
      <c r="A18" s="3" t="s">
        <v>21</v>
      </c>
      <c r="B18" s="34">
        <v>3564</v>
      </c>
      <c r="C18" s="34">
        <v>6245</v>
      </c>
      <c r="D18" s="11">
        <f t="shared" si="0"/>
        <v>9809</v>
      </c>
    </row>
    <row r="19" spans="1:8" ht="18" customHeight="1">
      <c r="A19" s="1" t="s">
        <v>9</v>
      </c>
      <c r="B19" s="25"/>
      <c r="C19" s="25">
        <v>18453</v>
      </c>
      <c r="D19" s="25">
        <f t="shared" si="0"/>
        <v>18453</v>
      </c>
    </row>
    <row r="20" spans="1:8" ht="18" customHeight="1">
      <c r="A20" s="3" t="s">
        <v>22</v>
      </c>
      <c r="B20" s="34">
        <v>9000</v>
      </c>
      <c r="C20" s="34">
        <v>1418</v>
      </c>
      <c r="D20" s="11">
        <f t="shared" si="0"/>
        <v>10418</v>
      </c>
    </row>
    <row r="21" spans="1:8" ht="18" customHeight="1">
      <c r="A21" s="1" t="s">
        <v>13</v>
      </c>
      <c r="B21" s="25"/>
      <c r="C21" s="25">
        <v>21831</v>
      </c>
      <c r="D21" s="25">
        <f t="shared" si="0"/>
        <v>21831</v>
      </c>
    </row>
    <row r="22" spans="1:8" ht="18" hidden="1" customHeight="1">
      <c r="A22" s="3" t="s">
        <v>32</v>
      </c>
      <c r="B22" s="34"/>
      <c r="C22" s="34">
        <v>0</v>
      </c>
      <c r="D22" s="11">
        <f t="shared" si="0"/>
        <v>0</v>
      </c>
    </row>
    <row r="23" spans="1:8" ht="18" customHeight="1">
      <c r="A23" s="3" t="s">
        <v>33</v>
      </c>
      <c r="B23" s="34"/>
      <c r="C23" s="34">
        <v>1207</v>
      </c>
      <c r="D23" s="11">
        <f t="shared" si="0"/>
        <v>1207</v>
      </c>
    </row>
    <row r="24" spans="1:8" ht="18" hidden="1" customHeight="1">
      <c r="A24" s="3" t="s">
        <v>10</v>
      </c>
      <c r="B24" s="34"/>
      <c r="C24" s="34">
        <v>0</v>
      </c>
      <c r="D24" s="11">
        <f t="shared" si="0"/>
        <v>0</v>
      </c>
    </row>
    <row r="25" spans="1:8" ht="18" customHeight="1">
      <c r="A25" s="1" t="s">
        <v>24</v>
      </c>
      <c r="B25" s="25"/>
      <c r="C25" s="25">
        <v>7033</v>
      </c>
      <c r="D25" s="25">
        <f t="shared" si="0"/>
        <v>7033</v>
      </c>
    </row>
    <row r="26" spans="1:8" ht="18" hidden="1" customHeight="1">
      <c r="A26" s="3" t="s">
        <v>20</v>
      </c>
      <c r="B26" s="34"/>
      <c r="C26" s="34">
        <v>0</v>
      </c>
      <c r="D26" s="11">
        <f t="shared" si="0"/>
        <v>0</v>
      </c>
    </row>
    <row r="27" spans="1:8" ht="18" customHeight="1">
      <c r="A27" s="3" t="s">
        <v>5</v>
      </c>
      <c r="B27" s="34"/>
      <c r="C27" s="34">
        <v>757</v>
      </c>
      <c r="D27" s="11">
        <f t="shared" si="0"/>
        <v>757</v>
      </c>
    </row>
    <row r="28" spans="1:8" ht="18" customHeight="1">
      <c r="A28" s="1" t="s">
        <v>34</v>
      </c>
      <c r="B28" s="25"/>
      <c r="C28" s="25">
        <v>9127</v>
      </c>
      <c r="D28" s="25">
        <f t="shared" si="0"/>
        <v>9127</v>
      </c>
    </row>
    <row r="29" spans="1:8" ht="18" customHeight="1">
      <c r="A29" s="3" t="s">
        <v>23</v>
      </c>
      <c r="B29" s="34"/>
      <c r="C29" s="34">
        <v>5822</v>
      </c>
      <c r="D29" s="11">
        <f t="shared" si="0"/>
        <v>5822</v>
      </c>
    </row>
    <row r="30" spans="1:8" ht="15.75">
      <c r="A30" s="5" t="s">
        <v>25</v>
      </c>
      <c r="B30" s="7">
        <f>SUM(B6:B29)</f>
        <v>12564</v>
      </c>
      <c r="C30" s="7">
        <f>SUM(C6:C29)</f>
        <v>108062</v>
      </c>
      <c r="D30" s="8">
        <f>SUM(D6:D29)</f>
        <v>120626</v>
      </c>
    </row>
    <row r="31" spans="1:8" ht="15.75">
      <c r="A31" s="5" t="s">
        <v>38</v>
      </c>
      <c r="B31" s="120">
        <f>B30+C30</f>
        <v>120626</v>
      </c>
      <c r="C31" s="120"/>
      <c r="D31" s="8">
        <f>D30</f>
        <v>120626</v>
      </c>
    </row>
    <row r="32" spans="1:8" ht="19.5" customHeight="1">
      <c r="A32" s="117" t="s">
        <v>84</v>
      </c>
      <c r="B32" s="117"/>
      <c r="C32" s="117"/>
      <c r="D32" s="117"/>
      <c r="E32" s="10"/>
      <c r="F32" s="10"/>
      <c r="G32" s="10"/>
      <c r="H32" s="10"/>
    </row>
    <row r="33" spans="1:4">
      <c r="A33" s="117"/>
      <c r="B33" s="117"/>
      <c r="C33" s="117"/>
      <c r="D33" s="117"/>
    </row>
    <row r="37" spans="1:4" ht="15.75">
      <c r="A37" s="115"/>
      <c r="B37" s="115"/>
      <c r="C37" s="115"/>
      <c r="D37" s="115"/>
    </row>
  </sheetData>
  <mergeCells count="6">
    <mergeCell ref="A2:D3"/>
    <mergeCell ref="A37:D37"/>
    <mergeCell ref="A4:A5"/>
    <mergeCell ref="D4:D5"/>
    <mergeCell ref="B31:C31"/>
    <mergeCell ref="A32:D33"/>
  </mergeCells>
  <phoneticPr fontId="0" type="noConversion"/>
  <printOptions horizontalCentered="1" verticalCentered="1"/>
  <pageMargins left="0.70866141732283472" right="0.47244094488188981" top="0.35433070866141736" bottom="0.35433070866141736" header="0.31496062992125984" footer="0.31496062992125984"/>
  <pageSetup paperSize="9" scale="110" orientation="portrait" horizontalDpi="4294967295" r:id="rId1"/>
  <ignoredErrors>
    <ignoredError sqref="B30:C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Normal="100" workbookViewId="0">
      <selection activeCell="G8" sqref="G8"/>
    </sheetView>
  </sheetViews>
  <sheetFormatPr defaultRowHeight="15"/>
  <cols>
    <col min="1" max="1" width="18.42578125" customWidth="1"/>
    <col min="2" max="3" width="16.140625" customWidth="1"/>
    <col min="4" max="4" width="15.5703125" bestFit="1" customWidth="1"/>
  </cols>
  <sheetData>
    <row r="1" spans="1:4" ht="14.25" customHeight="1">
      <c r="D1" s="6" t="s">
        <v>63</v>
      </c>
    </row>
    <row r="2" spans="1:4" ht="11.25" customHeight="1">
      <c r="A2" s="121" t="s">
        <v>42</v>
      </c>
      <c r="B2" s="122"/>
      <c r="C2" s="122"/>
      <c r="D2" s="122"/>
    </row>
    <row r="3" spans="1:4" ht="19.5" customHeight="1">
      <c r="A3" s="123"/>
      <c r="B3" s="124"/>
      <c r="C3" s="124"/>
      <c r="D3" s="125"/>
    </row>
    <row r="4" spans="1:4" ht="33" customHeight="1">
      <c r="A4" s="129" t="s">
        <v>26</v>
      </c>
      <c r="B4" s="40" t="s">
        <v>44</v>
      </c>
      <c r="C4" s="40" t="s">
        <v>43</v>
      </c>
      <c r="D4" s="132" t="s">
        <v>27</v>
      </c>
    </row>
    <row r="5" spans="1:4" ht="18" hidden="1" customHeight="1">
      <c r="A5" s="130"/>
      <c r="B5" s="41"/>
      <c r="C5" s="41">
        <v>0</v>
      </c>
      <c r="D5" s="133"/>
    </row>
    <row r="6" spans="1:4" ht="18" customHeight="1">
      <c r="A6" s="131"/>
      <c r="B6" s="40">
        <v>2411</v>
      </c>
      <c r="C6" s="40">
        <v>2443</v>
      </c>
      <c r="D6" s="134"/>
    </row>
    <row r="7" spans="1:4" ht="18" customHeight="1">
      <c r="A7" s="36" t="s">
        <v>65</v>
      </c>
      <c r="B7" s="34"/>
      <c r="C7" s="34">
        <v>5000</v>
      </c>
      <c r="D7" s="34">
        <f t="shared" ref="D7:D14" si="0">SUM(B7:C7)</f>
        <v>5000</v>
      </c>
    </row>
    <row r="8" spans="1:4" ht="18" customHeight="1">
      <c r="A8" s="37" t="s">
        <v>66</v>
      </c>
      <c r="B8" s="35"/>
      <c r="C8" s="35">
        <v>852</v>
      </c>
      <c r="D8" s="35">
        <f t="shared" si="0"/>
        <v>852</v>
      </c>
    </row>
    <row r="9" spans="1:4" ht="18" hidden="1" customHeight="1">
      <c r="A9" s="36" t="s">
        <v>67</v>
      </c>
      <c r="B9" s="34"/>
      <c r="C9" s="34">
        <v>0</v>
      </c>
      <c r="D9" s="34">
        <f t="shared" si="0"/>
        <v>0</v>
      </c>
    </row>
    <row r="10" spans="1:4" ht="18" hidden="1" customHeight="1">
      <c r="A10" s="37" t="s">
        <v>58</v>
      </c>
      <c r="B10" s="35"/>
      <c r="C10" s="35">
        <v>0</v>
      </c>
      <c r="D10" s="35">
        <f t="shared" si="0"/>
        <v>0</v>
      </c>
    </row>
    <row r="11" spans="1:4" ht="18" hidden="1" customHeight="1">
      <c r="A11" s="36" t="s">
        <v>68</v>
      </c>
      <c r="B11" s="34"/>
      <c r="C11" s="34">
        <v>0</v>
      </c>
      <c r="D11" s="34">
        <f t="shared" si="0"/>
        <v>0</v>
      </c>
    </row>
    <row r="12" spans="1:4" ht="18" customHeight="1">
      <c r="A12" s="36" t="s">
        <v>45</v>
      </c>
      <c r="B12" s="34">
        <v>155</v>
      </c>
      <c r="C12" s="34">
        <v>20500</v>
      </c>
      <c r="D12" s="34">
        <f t="shared" si="0"/>
        <v>20655</v>
      </c>
    </row>
    <row r="13" spans="1:4" ht="18" customHeight="1">
      <c r="A13" s="37" t="s">
        <v>69</v>
      </c>
      <c r="B13" s="35">
        <v>168</v>
      </c>
      <c r="C13" s="35"/>
      <c r="D13" s="35">
        <f t="shared" si="0"/>
        <v>168</v>
      </c>
    </row>
    <row r="14" spans="1:4" ht="18" hidden="1" customHeight="1">
      <c r="A14" s="1" t="s">
        <v>70</v>
      </c>
      <c r="B14" s="35"/>
      <c r="C14" s="35">
        <v>0</v>
      </c>
      <c r="D14" s="35">
        <f t="shared" si="0"/>
        <v>0</v>
      </c>
    </row>
    <row r="15" spans="1:4" ht="15.75">
      <c r="A15" s="5" t="s">
        <v>25</v>
      </c>
      <c r="B15" s="7">
        <f>SUM(B7:B13)</f>
        <v>323</v>
      </c>
      <c r="C15" s="7">
        <f>SUM(C7:C13)</f>
        <v>26352</v>
      </c>
      <c r="D15" s="8">
        <f>SUM(D5:D14)</f>
        <v>26675</v>
      </c>
    </row>
    <row r="16" spans="1:4" ht="15.75">
      <c r="A16" s="20" t="s">
        <v>38</v>
      </c>
      <c r="B16" s="127">
        <f>B15+C15</f>
        <v>26675</v>
      </c>
      <c r="C16" s="127"/>
      <c r="D16" s="128"/>
    </row>
    <row r="17" spans="1:8" ht="19.5" customHeight="1">
      <c r="A17" s="126"/>
      <c r="B17" s="126"/>
      <c r="C17" s="126"/>
      <c r="D17" s="126"/>
      <c r="E17" s="10"/>
      <c r="F17" s="10"/>
      <c r="G17" s="10"/>
      <c r="H17" s="10"/>
    </row>
    <row r="18" spans="1:8">
      <c r="A18" s="126"/>
      <c r="B18" s="126"/>
      <c r="C18" s="126"/>
      <c r="D18" s="126"/>
    </row>
    <row r="22" spans="1:8" ht="15.75">
      <c r="A22" s="115"/>
      <c r="B22" s="115"/>
      <c r="C22" s="115"/>
      <c r="D22" s="115"/>
    </row>
  </sheetData>
  <mergeCells count="6">
    <mergeCell ref="A2:D3"/>
    <mergeCell ref="A17:D18"/>
    <mergeCell ref="A22:D22"/>
    <mergeCell ref="B16:D16"/>
    <mergeCell ref="A4:A6"/>
    <mergeCell ref="D4:D6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landscape" horizontalDpi="4294967294" r:id="rId1"/>
  <ignoredErrors>
    <ignoredError sqref="B15:C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Normal="100" workbookViewId="0">
      <selection activeCell="E40" sqref="E40"/>
    </sheetView>
  </sheetViews>
  <sheetFormatPr defaultRowHeight="15"/>
  <cols>
    <col min="1" max="1" width="18.42578125" customWidth="1"/>
    <col min="2" max="4" width="16.140625" customWidth="1"/>
    <col min="5" max="5" width="15.5703125" bestFit="1" customWidth="1"/>
  </cols>
  <sheetData>
    <row r="1" spans="1:5" ht="14.25" customHeight="1">
      <c r="E1" s="6" t="s">
        <v>63</v>
      </c>
    </row>
    <row r="2" spans="1:5" ht="11.25" customHeight="1">
      <c r="A2" s="135" t="s">
        <v>72</v>
      </c>
      <c r="B2" s="135"/>
      <c r="C2" s="135"/>
      <c r="D2" s="135"/>
      <c r="E2" s="135"/>
    </row>
    <row r="3" spans="1:5" ht="30" customHeight="1">
      <c r="A3" s="135"/>
      <c r="B3" s="135"/>
      <c r="C3" s="135"/>
      <c r="D3" s="135"/>
      <c r="E3" s="135"/>
    </row>
    <row r="4" spans="1:5" ht="26.25" customHeight="1">
      <c r="A4" s="116" t="s">
        <v>26</v>
      </c>
      <c r="B4" s="136" t="s">
        <v>73</v>
      </c>
      <c r="C4" s="137"/>
      <c r="D4" s="138"/>
      <c r="E4" s="119" t="s">
        <v>27</v>
      </c>
    </row>
    <row r="5" spans="1:5" ht="27" customHeight="1">
      <c r="A5" s="116"/>
      <c r="B5" s="30" t="s">
        <v>74</v>
      </c>
      <c r="C5" s="30" t="s">
        <v>75</v>
      </c>
      <c r="D5" s="30" t="s">
        <v>76</v>
      </c>
      <c r="E5" s="119"/>
    </row>
    <row r="6" spans="1:5" ht="18" hidden="1" customHeight="1">
      <c r="A6" s="38" t="s">
        <v>8</v>
      </c>
      <c r="B6" s="25"/>
      <c r="C6" s="25"/>
      <c r="D6" s="25"/>
      <c r="E6" s="25">
        <f>SUM(B6:C6)</f>
        <v>0</v>
      </c>
    </row>
    <row r="7" spans="1:5" ht="18" hidden="1" customHeight="1">
      <c r="A7" s="3" t="s">
        <v>11</v>
      </c>
      <c r="B7" s="34"/>
      <c r="C7" s="34"/>
      <c r="D7" s="34"/>
      <c r="E7" s="11">
        <f>SUM(B7:C7)</f>
        <v>0</v>
      </c>
    </row>
    <row r="8" spans="1:5" ht="18" hidden="1" customHeight="1">
      <c r="A8" s="38" t="s">
        <v>12</v>
      </c>
      <c r="B8" s="25"/>
      <c r="C8" s="25"/>
      <c r="D8" s="25"/>
      <c r="E8" s="25">
        <f>SUM(B8:C8)</f>
        <v>0</v>
      </c>
    </row>
    <row r="9" spans="1:5" ht="18" hidden="1" customHeight="1">
      <c r="A9" s="3" t="s">
        <v>30</v>
      </c>
      <c r="B9" s="34"/>
      <c r="C9" s="34"/>
      <c r="D9" s="34"/>
      <c r="E9" s="11">
        <f>SUM(B9:C9)</f>
        <v>0</v>
      </c>
    </row>
    <row r="10" spans="1:5" ht="18" customHeight="1">
      <c r="A10" s="3" t="s">
        <v>71</v>
      </c>
      <c r="B10" s="34">
        <v>6943</v>
      </c>
      <c r="C10" s="34">
        <v>2977</v>
      </c>
      <c r="D10" s="34"/>
      <c r="E10" s="34">
        <f>SUM(B10:D10)</f>
        <v>9920</v>
      </c>
    </row>
    <row r="11" spans="1:5" ht="18" customHeight="1">
      <c r="A11" s="38" t="s">
        <v>77</v>
      </c>
      <c r="B11" s="25">
        <v>832</v>
      </c>
      <c r="C11" s="25"/>
      <c r="D11" s="25">
        <v>2984</v>
      </c>
      <c r="E11" s="25">
        <f>SUM(B11:D11)</f>
        <v>3816</v>
      </c>
    </row>
    <row r="12" spans="1:5" ht="18" hidden="1" customHeight="1">
      <c r="A12" s="3" t="s">
        <v>78</v>
      </c>
      <c r="B12" s="34"/>
      <c r="C12" s="34"/>
      <c r="D12" s="34"/>
      <c r="E12" s="11">
        <f t="shared" ref="E12:E21" si="0">SUM(B12:C12)</f>
        <v>0</v>
      </c>
    </row>
    <row r="13" spans="1:5" ht="18" hidden="1" customHeight="1">
      <c r="A13" s="3" t="s">
        <v>79</v>
      </c>
      <c r="B13" s="34"/>
      <c r="C13" s="34"/>
      <c r="D13" s="34"/>
      <c r="E13" s="11">
        <f t="shared" si="0"/>
        <v>0</v>
      </c>
    </row>
    <row r="14" spans="1:5" ht="18" hidden="1" customHeight="1">
      <c r="A14" s="3" t="s">
        <v>22</v>
      </c>
      <c r="B14" s="34"/>
      <c r="C14" s="34"/>
      <c r="D14" s="34"/>
      <c r="E14" s="11">
        <f t="shared" si="0"/>
        <v>0</v>
      </c>
    </row>
    <row r="15" spans="1:5" ht="18" hidden="1" customHeight="1">
      <c r="A15" s="3" t="s">
        <v>80</v>
      </c>
      <c r="B15" s="34"/>
      <c r="C15" s="34"/>
      <c r="D15" s="34"/>
      <c r="E15" s="11">
        <f t="shared" si="0"/>
        <v>0</v>
      </c>
    </row>
    <row r="16" spans="1:5" ht="18" hidden="1" customHeight="1">
      <c r="A16" s="3" t="s">
        <v>81</v>
      </c>
      <c r="B16" s="34"/>
      <c r="C16" s="34"/>
      <c r="D16" s="34"/>
      <c r="E16" s="11">
        <f t="shared" si="0"/>
        <v>0</v>
      </c>
    </row>
    <row r="17" spans="1:5" ht="18" hidden="1" customHeight="1">
      <c r="A17" s="3" t="s">
        <v>10</v>
      </c>
      <c r="B17" s="34"/>
      <c r="C17" s="34"/>
      <c r="D17" s="34"/>
      <c r="E17" s="11">
        <f t="shared" si="0"/>
        <v>0</v>
      </c>
    </row>
    <row r="18" spans="1:5" ht="18" hidden="1" customHeight="1">
      <c r="A18" s="3" t="s">
        <v>82</v>
      </c>
      <c r="B18" s="34"/>
      <c r="C18" s="34"/>
      <c r="D18" s="34"/>
      <c r="E18" s="11">
        <f t="shared" si="0"/>
        <v>0</v>
      </c>
    </row>
    <row r="19" spans="1:5" ht="18" hidden="1" customHeight="1">
      <c r="A19" s="3" t="s">
        <v>5</v>
      </c>
      <c r="B19" s="34"/>
      <c r="C19" s="34"/>
      <c r="D19" s="34"/>
      <c r="E19" s="11">
        <f t="shared" si="0"/>
        <v>0</v>
      </c>
    </row>
    <row r="20" spans="1:5" ht="18" hidden="1" customHeight="1">
      <c r="A20" s="38" t="s">
        <v>34</v>
      </c>
      <c r="B20" s="25"/>
      <c r="C20" s="25"/>
      <c r="D20" s="25"/>
      <c r="E20" s="11">
        <f t="shared" si="0"/>
        <v>0</v>
      </c>
    </row>
    <row r="21" spans="1:5" ht="18" hidden="1" customHeight="1">
      <c r="A21" s="38" t="s">
        <v>23</v>
      </c>
      <c r="B21" s="25"/>
      <c r="C21" s="25"/>
      <c r="D21" s="25"/>
      <c r="E21" s="25">
        <f t="shared" si="0"/>
        <v>0</v>
      </c>
    </row>
    <row r="22" spans="1:5" ht="15.75">
      <c r="A22" s="5" t="s">
        <v>25</v>
      </c>
      <c r="B22" s="7">
        <f>SUM(B10:B11)</f>
        <v>7775</v>
      </c>
      <c r="C22" s="7">
        <f>SUM(C10:C11)</f>
        <v>2977</v>
      </c>
      <c r="D22" s="7">
        <f>SUM(D10:D11)</f>
        <v>2984</v>
      </c>
      <c r="E22" s="8">
        <f>SUM(E6:E21)</f>
        <v>13736</v>
      </c>
    </row>
    <row r="23" spans="1:5" ht="16.5" customHeight="1">
      <c r="A23" s="139" t="s">
        <v>85</v>
      </c>
      <c r="B23" s="139"/>
      <c r="C23" s="139"/>
      <c r="D23" s="139"/>
      <c r="E23" s="139"/>
    </row>
    <row r="28" spans="1:5" ht="15.75">
      <c r="A28" s="115"/>
      <c r="B28" s="115"/>
      <c r="C28" s="115"/>
      <c r="D28" s="115"/>
      <c r="E28" s="115"/>
    </row>
  </sheetData>
  <mergeCells count="6">
    <mergeCell ref="A28:E28"/>
    <mergeCell ref="A2:E3"/>
    <mergeCell ref="A4:A5"/>
    <mergeCell ref="B4:D4"/>
    <mergeCell ref="E4:E5"/>
    <mergeCell ref="A23:E23"/>
  </mergeCells>
  <phoneticPr fontId="0" type="noConversion"/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4</vt:i4>
      </vt:variant>
    </vt:vector>
  </HeadingPairs>
  <TitlesOfParts>
    <vt:vector size="10" baseType="lpstr">
      <vt:lpstr>MAKARNLIK BUĞDAY STOK LİSTESİ</vt:lpstr>
      <vt:lpstr>YERLİ EKM.STOK LİSTESİ</vt:lpstr>
      <vt:lpstr>İTHAL EKM.STOK LİSTESİ</vt:lpstr>
      <vt:lpstr>ARPA STOK LİSTESİ</vt:lpstr>
      <vt:lpstr>MISIR STOK LİSTESİ</vt:lpstr>
      <vt:lpstr>ÇELTİK STOK LİSTESİ</vt:lpstr>
      <vt:lpstr>'ARPA STOK LİSTESİ'!Yazdırma_Alanı</vt:lpstr>
      <vt:lpstr>'ÇELTİK STOK LİSTESİ'!Yazdırma_Alanı</vt:lpstr>
      <vt:lpstr>'İTHAL EKM.STOK LİSTESİ'!Yazdırma_Alanı</vt:lpstr>
      <vt:lpstr>'MISIR STOK LİSTESİ'!Yazdırma_Alanı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2015-04-30T08:54:49Z</cp:lastPrinted>
  <dcterms:created xsi:type="dcterms:W3CDTF">2006-09-16T00:00:00Z</dcterms:created>
  <dcterms:modified xsi:type="dcterms:W3CDTF">2015-04-30T08:54:55Z</dcterms:modified>
</cp:coreProperties>
</file>